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6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 Auf - Abstieg" sheetId="6" r:id="rId6"/>
    <sheet name="Rangliste Final" sheetId="7" r:id="rId7"/>
  </sheets>
  <definedNames/>
  <calcPr fullCalcOnLoad="1"/>
</workbook>
</file>

<file path=xl/sharedStrings.xml><?xml version="1.0" encoding="utf-8"?>
<sst xmlns="http://schemas.openxmlformats.org/spreadsheetml/2006/main" count="286" uniqueCount="74">
  <si>
    <t>Topf 1</t>
  </si>
  <si>
    <t>Topf 2</t>
  </si>
  <si>
    <t>Datum: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</si>
  <si>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</si>
  <si>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</si>
  <si>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</si>
  <si>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</si>
  <si>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</si>
  <si>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</si>
  <si>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</si>
  <si>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</si>
  <si>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</si>
  <si>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</si>
  <si>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Tore</t>
  </si>
  <si>
    <t>Punkte</t>
  </si>
  <si>
    <t>Start</t>
  </si>
  <si>
    <t>Ende</t>
  </si>
  <si>
    <t>Team 1</t>
  </si>
  <si>
    <t>Team 2</t>
  </si>
  <si>
    <t>Spiel Nr.</t>
  </si>
  <si>
    <t>Mannschaften Topf 2</t>
  </si>
  <si>
    <t>Gruppe B</t>
  </si>
  <si>
    <t xml:space="preserve">Spiel 1 </t>
  </si>
  <si>
    <t xml:space="preserve">Spiel 2 </t>
  </si>
  <si>
    <t>Spiel 3</t>
  </si>
  <si>
    <t>Total</t>
  </si>
  <si>
    <t xml:space="preserve">Rang </t>
  </si>
  <si>
    <t>Team</t>
  </si>
  <si>
    <t>Erzielte Tore</t>
  </si>
  <si>
    <t>Erhaltene Tore</t>
  </si>
  <si>
    <t>Spielplan Vorrunde</t>
  </si>
  <si>
    <t>:</t>
  </si>
  <si>
    <t>Zwischenrunde</t>
  </si>
  <si>
    <t>Sieger</t>
  </si>
  <si>
    <t>Verlierer</t>
  </si>
  <si>
    <t>Plus-/Minuspunkte</t>
  </si>
  <si>
    <t>Plus-/Minuspunte</t>
  </si>
  <si>
    <t>Rangliste Vorrunde</t>
  </si>
  <si>
    <t>Spiel-Nr</t>
  </si>
  <si>
    <t>Rangliste Auf- / Abstiegsspiele</t>
  </si>
  <si>
    <t>Auf- / Abstiegsspiele</t>
  </si>
  <si>
    <t>Vorrunde</t>
  </si>
  <si>
    <t>Finalrunde</t>
  </si>
  <si>
    <t>Plus/minus Tore</t>
  </si>
  <si>
    <t>Rangliste Final</t>
  </si>
  <si>
    <t>Black Hawks</t>
  </si>
  <si>
    <t>Chipmunks</t>
  </si>
  <si>
    <t>Devils</t>
  </si>
  <si>
    <t>Teamsitzung</t>
  </si>
  <si>
    <t>Turnierdatum:</t>
  </si>
  <si>
    <t>Turnierveranstalter:</t>
  </si>
  <si>
    <t>Auslosung Auf- / Abstieg</t>
  </si>
  <si>
    <t>Flying Bears</t>
  </si>
  <si>
    <t>Mannschaften Auf- / Abstieg</t>
  </si>
  <si>
    <t>Mannschaften CH-Meisterschaft</t>
  </si>
  <si>
    <t>Auslosung CH-Meisterschaft</t>
  </si>
  <si>
    <t>Aufsteigende Mannschaften</t>
  </si>
  <si>
    <t>Absteigende Mannschaften</t>
  </si>
  <si>
    <t>Finalturnier</t>
  </si>
  <si>
    <t>Ghost Riders</t>
  </si>
  <si>
    <t>Black Hawks 2</t>
  </si>
  <si>
    <t>Young Chipmunks</t>
  </si>
  <si>
    <t>Hedgehogs</t>
  </si>
  <si>
    <t>Happy Birds</t>
  </si>
  <si>
    <t>Beavers</t>
  </si>
  <si>
    <t>Tornados</t>
  </si>
  <si>
    <t>Unicycle Tigers 1</t>
  </si>
  <si>
    <t>Spielplan        Final 2010/2011</t>
  </si>
  <si>
    <t>2010 / 2011</t>
  </si>
  <si>
    <t>Emmenbrücke</t>
  </si>
  <si>
    <t>ATB Emmenbrücke</t>
  </si>
  <si>
    <t>Auf-/Abstiegsspiele</t>
  </si>
  <si>
    <t>2 x</t>
  </si>
  <si>
    <t>Finalturnier in Emmenbrücke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</si>
</sst>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20" fontId="4" fillId="0" borderId="15" xfId="0" applyNumberFormat="1" applyFont="1" applyBorder="1" applyAlignment="1">
      <alignment horizontal="left"/>
    </xf>
    <xf numFmtId="20" fontId="4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/>
    </xf>
    <xf numFmtId="0" fontId="4" fillId="33" borderId="19" xfId="0" applyFont="1" applyFill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1" xfId="0" applyFont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33" borderId="18" xfId="0" applyFont="1" applyFill="1" applyBorder="1" applyAlignment="1">
      <alignment textRotation="90"/>
    </xf>
    <xf numFmtId="0" fontId="4" fillId="33" borderId="19" xfId="0" applyFont="1" applyFill="1" applyBorder="1" applyAlignment="1">
      <alignment textRotation="90"/>
    </xf>
    <xf numFmtId="0" fontId="4" fillId="0" borderId="18" xfId="0" applyFont="1" applyBorder="1" applyAlignment="1">
      <alignment textRotation="90"/>
    </xf>
    <xf numFmtId="0" fontId="4" fillId="0" borderId="19" xfId="0" applyFont="1" applyBorder="1" applyAlignment="1">
      <alignment textRotation="90"/>
    </xf>
    <xf numFmtId="0" fontId="5" fillId="0" borderId="11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8" xfId="0" applyBorder="1" applyAlignment="1">
      <alignment/>
    </xf>
    <xf numFmtId="0" fontId="0" fillId="33" borderId="28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20" fontId="4" fillId="0" borderId="10" xfId="0" applyNumberFormat="1" applyFont="1" applyBorder="1" applyAlignment="1">
      <alignment horizontal="center"/>
    </xf>
    <xf numFmtId="20" fontId="7" fillId="36" borderId="0" xfId="0" applyNumberFormat="1" applyFont="1" applyFill="1" applyAlignment="1">
      <alignment horizontal="center"/>
    </xf>
    <xf numFmtId="14" fontId="6" fillId="0" borderId="11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4" fillId="33" borderId="38" xfId="0" applyFont="1" applyFill="1" applyBorder="1" applyAlignment="1">
      <alignment horizontal="center" textRotation="90"/>
    </xf>
    <xf numFmtId="0" fontId="4" fillId="33" borderId="39" xfId="0" applyFont="1" applyFill="1" applyBorder="1" applyAlignment="1">
      <alignment horizontal="center" textRotation="90"/>
    </xf>
    <xf numFmtId="0" fontId="9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1504950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0003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19050</xdr:colOff>
      <xdr:row>0</xdr:row>
      <xdr:rowOff>104775</xdr:rowOff>
    </xdr:from>
    <xdr:to>
      <xdr:col>9</xdr:col>
      <xdr:colOff>676275</xdr:colOff>
      <xdr:row>2</xdr:row>
      <xdr:rowOff>180975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04775"/>
          <a:ext cx="2085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4</xdr:col>
      <xdr:colOff>1323975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80987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47625</xdr:colOff>
      <xdr:row>0</xdr:row>
      <xdr:rowOff>85725</xdr:rowOff>
    </xdr:from>
    <xdr:to>
      <xdr:col>17</xdr:col>
      <xdr:colOff>657225</xdr:colOff>
      <xdr:row>2</xdr:row>
      <xdr:rowOff>171450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85725"/>
          <a:ext cx="2543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25</xdr:row>
      <xdr:rowOff>28575</xdr:rowOff>
    </xdr:from>
    <xdr:to>
      <xdr:col>4</xdr:col>
      <xdr:colOff>1323975</xdr:colOff>
      <xdr:row>27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280987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47625</xdr:colOff>
      <xdr:row>25</xdr:row>
      <xdr:rowOff>85725</xdr:rowOff>
    </xdr:from>
    <xdr:to>
      <xdr:col>17</xdr:col>
      <xdr:colOff>657225</xdr:colOff>
      <xdr:row>27</xdr:row>
      <xdr:rowOff>171450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5838825"/>
          <a:ext cx="2543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542925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9718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66675</xdr:colOff>
      <xdr:row>0</xdr:row>
      <xdr:rowOff>38100</xdr:rowOff>
    </xdr:from>
    <xdr:to>
      <xdr:col>14</xdr:col>
      <xdr:colOff>561975</xdr:colOff>
      <xdr:row>2</xdr:row>
      <xdr:rowOff>190500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38100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4</xdr:col>
      <xdr:colOff>1266825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200025</xdr:colOff>
      <xdr:row>0</xdr:row>
      <xdr:rowOff>9525</xdr:rowOff>
    </xdr:from>
    <xdr:to>
      <xdr:col>17</xdr:col>
      <xdr:colOff>400050</xdr:colOff>
      <xdr:row>2</xdr:row>
      <xdr:rowOff>190500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9525"/>
          <a:ext cx="2333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4</xdr:col>
      <xdr:colOff>1266825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200025</xdr:colOff>
      <xdr:row>0</xdr:row>
      <xdr:rowOff>9525</xdr:rowOff>
    </xdr:from>
    <xdr:to>
      <xdr:col>17</xdr:col>
      <xdr:colOff>400050</xdr:colOff>
      <xdr:row>2</xdr:row>
      <xdr:rowOff>190500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9525"/>
          <a:ext cx="2295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533400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8098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66675</xdr:colOff>
      <xdr:row>0</xdr:row>
      <xdr:rowOff>38100</xdr:rowOff>
    </xdr:from>
    <xdr:to>
      <xdr:col>14</xdr:col>
      <xdr:colOff>533400</xdr:colOff>
      <xdr:row>2</xdr:row>
      <xdr:rowOff>190500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810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28575</xdr:rowOff>
    </xdr:from>
    <xdr:to>
      <xdr:col>3</xdr:col>
      <xdr:colOff>495300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28098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66675</xdr:colOff>
      <xdr:row>0</xdr:row>
      <xdr:rowOff>38100</xdr:rowOff>
    </xdr:from>
    <xdr:to>
      <xdr:col>11</xdr:col>
      <xdr:colOff>647700</xdr:colOff>
      <xdr:row>2</xdr:row>
      <xdr:rowOff>190500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810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24" sqref="E24:H24"/>
    </sheetView>
  </sheetViews>
  <sheetFormatPr defaultColWidth="11.421875" defaultRowHeight="12.75"/>
  <cols>
    <col min="1" max="2" width="22.7109375" style="0" customWidth="1"/>
    <col min="3" max="3" width="6.28125" style="0" customWidth="1"/>
    <col min="4" max="4" width="22.7109375" style="0" customWidth="1"/>
    <col min="5" max="10" width="10.7109375" style="0" customWidth="1"/>
  </cols>
  <sheetData>
    <row r="1" spans="1:10" ht="18" customHeight="1">
      <c r="A1" s="95"/>
      <c r="B1" s="95"/>
      <c r="C1" s="93" t="s">
        <v>67</v>
      </c>
      <c r="D1" s="94"/>
      <c r="E1" s="94"/>
      <c r="F1" s="94"/>
      <c r="G1" s="94"/>
      <c r="H1" s="95"/>
      <c r="I1" s="95"/>
      <c r="J1" s="95"/>
    </row>
    <row r="2" spans="1:10" ht="18" customHeight="1">
      <c r="A2" s="95"/>
      <c r="B2" s="95"/>
      <c r="C2" s="94"/>
      <c r="D2" s="94"/>
      <c r="E2" s="94"/>
      <c r="F2" s="94"/>
      <c r="G2" s="94"/>
      <c r="H2" s="95"/>
      <c r="I2" s="95"/>
      <c r="J2" s="95"/>
    </row>
    <row r="3" spans="1:10" ht="18" customHeight="1">
      <c r="A3" s="95"/>
      <c r="B3" s="95"/>
      <c r="C3" s="94"/>
      <c r="D3" s="94"/>
      <c r="E3" s="94"/>
      <c r="F3" s="94"/>
      <c r="G3" s="94"/>
      <c r="H3" s="95"/>
      <c r="I3" s="95"/>
      <c r="J3" s="95"/>
    </row>
    <row r="5" spans="1:10" ht="18" customHeight="1">
      <c r="A5" s="7" t="s">
        <v>4</v>
      </c>
      <c r="B5" s="96" t="s">
        <v>69</v>
      </c>
      <c r="C5" s="96"/>
      <c r="E5" s="2"/>
      <c r="F5" s="2"/>
      <c r="G5" s="2"/>
      <c r="H5" s="2"/>
      <c r="I5" s="2"/>
      <c r="J5" s="2"/>
    </row>
    <row r="6" spans="1:10" ht="18" customHeight="1">
      <c r="A6" s="7" t="s">
        <v>49</v>
      </c>
      <c r="B6" s="97">
        <v>40678</v>
      </c>
      <c r="C6" s="96"/>
      <c r="E6" s="2"/>
      <c r="F6" s="2"/>
      <c r="G6" s="2"/>
      <c r="H6" s="2"/>
      <c r="I6" s="2"/>
      <c r="J6" s="2"/>
    </row>
    <row r="7" spans="1:10" ht="18" customHeight="1">
      <c r="A7" s="7" t="s">
        <v>50</v>
      </c>
      <c r="B7" s="96" t="s">
        <v>70</v>
      </c>
      <c r="C7" s="96"/>
      <c r="E7" s="2"/>
      <c r="F7" s="2"/>
      <c r="G7" s="2"/>
      <c r="H7" s="2"/>
      <c r="I7" s="2"/>
      <c r="J7" s="2"/>
    </row>
    <row r="8" spans="5:10" ht="18" customHeight="1">
      <c r="E8" s="2"/>
      <c r="F8" s="2"/>
      <c r="G8" s="2"/>
      <c r="H8" s="2"/>
      <c r="I8" s="2"/>
      <c r="J8" s="2"/>
    </row>
    <row r="9" spans="1:10" ht="18" customHeight="1">
      <c r="A9" s="86" t="s">
        <v>54</v>
      </c>
      <c r="B9" s="88"/>
      <c r="E9" s="86" t="s">
        <v>53</v>
      </c>
      <c r="F9" s="87"/>
      <c r="G9" s="88"/>
      <c r="H9" s="2"/>
      <c r="I9" s="2"/>
      <c r="J9" s="2"/>
    </row>
    <row r="10" spans="1:10" ht="18" customHeight="1">
      <c r="A10" s="84" t="s">
        <v>45</v>
      </c>
      <c r="B10" s="84"/>
      <c r="E10" s="89" t="s">
        <v>52</v>
      </c>
      <c r="F10" s="90"/>
      <c r="G10" s="91"/>
      <c r="H10" s="2"/>
      <c r="I10" s="2"/>
      <c r="J10" s="2"/>
    </row>
    <row r="11" spans="1:10" ht="18" customHeight="1">
      <c r="A11" s="84" t="s">
        <v>46</v>
      </c>
      <c r="B11" s="84"/>
      <c r="C11" s="75"/>
      <c r="E11" s="89" t="s">
        <v>59</v>
      </c>
      <c r="F11" s="90"/>
      <c r="G11" s="91"/>
      <c r="H11" s="2"/>
      <c r="I11" s="2"/>
      <c r="J11" s="2"/>
    </row>
    <row r="12" spans="1:10" ht="18" customHeight="1">
      <c r="A12" s="84" t="s">
        <v>47</v>
      </c>
      <c r="B12" s="84"/>
      <c r="C12" s="75"/>
      <c r="E12" s="89" t="s">
        <v>60</v>
      </c>
      <c r="F12" s="90"/>
      <c r="G12" s="91"/>
      <c r="H12" s="2"/>
      <c r="I12" s="2"/>
      <c r="J12" s="2"/>
    </row>
    <row r="13" spans="1:10" ht="18" customHeight="1">
      <c r="A13" s="84" t="s">
        <v>62</v>
      </c>
      <c r="B13" s="84"/>
      <c r="C13" s="75"/>
      <c r="E13" s="89" t="s">
        <v>61</v>
      </c>
      <c r="F13" s="90"/>
      <c r="G13" s="91"/>
      <c r="H13" s="2"/>
      <c r="I13" s="2"/>
      <c r="J13" s="2"/>
    </row>
    <row r="14" spans="1:10" ht="18" customHeight="1">
      <c r="A14" s="84" t="s">
        <v>63</v>
      </c>
      <c r="B14" s="83"/>
      <c r="C14" s="75"/>
      <c r="E14" s="2"/>
      <c r="F14" s="2"/>
      <c r="G14" s="2"/>
      <c r="H14" s="2"/>
      <c r="I14" s="2"/>
      <c r="J14" s="2"/>
    </row>
    <row r="15" spans="1:10" ht="18" customHeight="1">
      <c r="A15" s="84" t="s">
        <v>64</v>
      </c>
      <c r="B15" s="84"/>
      <c r="C15" s="75"/>
      <c r="E15" s="2"/>
      <c r="F15" s="2"/>
      <c r="G15" s="2"/>
      <c r="H15" s="2"/>
      <c r="I15" s="2"/>
      <c r="J15" s="2"/>
    </row>
    <row r="16" spans="1:3" ht="15.75">
      <c r="A16" s="84" t="s">
        <v>65</v>
      </c>
      <c r="B16" s="84"/>
      <c r="C16" s="75"/>
    </row>
    <row r="17" spans="1:3" ht="15.75">
      <c r="A17" s="84" t="s">
        <v>66</v>
      </c>
      <c r="B17" s="83"/>
      <c r="C17" s="75"/>
    </row>
    <row r="18" spans="1:3" ht="15.75">
      <c r="A18" s="75"/>
      <c r="B18" s="75"/>
      <c r="C18" s="75"/>
    </row>
    <row r="19" spans="1:8" ht="15.75">
      <c r="A19" s="92" t="s">
        <v>55</v>
      </c>
      <c r="B19" s="92"/>
      <c r="C19" s="75"/>
      <c r="E19" s="92" t="s">
        <v>51</v>
      </c>
      <c r="F19" s="92"/>
      <c r="G19" s="92"/>
      <c r="H19" s="92"/>
    </row>
    <row r="20" spans="5:8" ht="15.75">
      <c r="E20" s="13"/>
      <c r="F20" s="13"/>
      <c r="G20" s="13"/>
      <c r="H20" s="13"/>
    </row>
    <row r="21" spans="1:8" ht="15.75">
      <c r="A21" s="74" t="s">
        <v>0</v>
      </c>
      <c r="B21" s="74" t="s">
        <v>1</v>
      </c>
      <c r="E21" s="83" t="str">
        <f>E13</f>
        <v>Young Chipmunks</v>
      </c>
      <c r="F21" s="83"/>
      <c r="G21" s="83"/>
      <c r="H21" s="83"/>
    </row>
    <row r="22" spans="1:8" ht="15.75">
      <c r="A22" s="81" t="str">
        <f>A14</f>
        <v>Happy Birds</v>
      </c>
      <c r="B22" s="81" t="str">
        <f>A15</f>
        <v>Beavers</v>
      </c>
      <c r="E22" s="83" t="str">
        <f>E12</f>
        <v>Black Hawks 2</v>
      </c>
      <c r="F22" s="83"/>
      <c r="G22" s="83"/>
      <c r="H22" s="83"/>
    </row>
    <row r="23" spans="1:8" ht="15.75">
      <c r="A23" s="81" t="str">
        <f>A12</f>
        <v>Devils</v>
      </c>
      <c r="B23" s="81" t="str">
        <f>A17</f>
        <v>Unicycle Tigers 1</v>
      </c>
      <c r="E23" s="83" t="str">
        <f>E11</f>
        <v>Ghost Riders</v>
      </c>
      <c r="F23" s="83"/>
      <c r="G23" s="83"/>
      <c r="H23" s="83"/>
    </row>
    <row r="24" spans="1:8" ht="15.75">
      <c r="A24" s="81" t="str">
        <f>A16</f>
        <v>Tornados</v>
      </c>
      <c r="B24" s="81" t="str">
        <f>A10</f>
        <v>Black Hawks</v>
      </c>
      <c r="E24" s="83" t="str">
        <f>E10</f>
        <v>Flying Bears</v>
      </c>
      <c r="F24" s="83"/>
      <c r="G24" s="83"/>
      <c r="H24" s="83"/>
    </row>
    <row r="25" spans="1:8" ht="15.75">
      <c r="A25" s="81" t="str">
        <f>A13</f>
        <v>Hedgehogs</v>
      </c>
      <c r="B25" s="81" t="str">
        <f>A11</f>
        <v>Chipmunks</v>
      </c>
      <c r="E25" s="85"/>
      <c r="F25" s="85"/>
      <c r="G25" s="85"/>
      <c r="H25" s="85"/>
    </row>
  </sheetData>
  <sheetProtection/>
  <mergeCells count="27">
    <mergeCell ref="A14:B14"/>
    <mergeCell ref="C1:G3"/>
    <mergeCell ref="A1:B3"/>
    <mergeCell ref="H1:J3"/>
    <mergeCell ref="B5:C5"/>
    <mergeCell ref="B6:C6"/>
    <mergeCell ref="B7:C7"/>
    <mergeCell ref="E19:H19"/>
    <mergeCell ref="A19:B19"/>
    <mergeCell ref="A16:B16"/>
    <mergeCell ref="A17:B17"/>
    <mergeCell ref="E22:H22"/>
    <mergeCell ref="A9:B9"/>
    <mergeCell ref="A10:B10"/>
    <mergeCell ref="A11:B11"/>
    <mergeCell ref="A12:B12"/>
    <mergeCell ref="A13:B13"/>
    <mergeCell ref="E21:H21"/>
    <mergeCell ref="A15:B15"/>
    <mergeCell ref="E23:H23"/>
    <mergeCell ref="E24:H24"/>
    <mergeCell ref="E25:H25"/>
    <mergeCell ref="E9:G9"/>
    <mergeCell ref="E10:G10"/>
    <mergeCell ref="E11:G11"/>
    <mergeCell ref="E12:G12"/>
    <mergeCell ref="E13:G13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PageLayoutView="0" workbookViewId="0" topLeftCell="A1">
      <selection activeCell="E7" sqref="E7:G7"/>
    </sheetView>
  </sheetViews>
  <sheetFormatPr defaultColWidth="11.421875" defaultRowHeight="12.75"/>
  <cols>
    <col min="1" max="1" width="5.7109375" style="0" customWidth="1"/>
    <col min="2" max="3" width="8.28125" style="0" customWidth="1"/>
    <col min="4" max="4" width="1.7109375" style="0" customWidth="1"/>
    <col min="5" max="5" width="21.7109375" style="0" customWidth="1"/>
    <col min="6" max="6" width="1.7109375" style="0" customWidth="1"/>
    <col min="7" max="7" width="21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8" width="10.140625" style="0" customWidth="1"/>
  </cols>
  <sheetData>
    <row r="1" spans="1:18" ht="19.5" customHeight="1">
      <c r="A1" s="95"/>
      <c r="B1" s="95"/>
      <c r="C1" s="95"/>
      <c r="D1" s="95"/>
      <c r="E1" s="101"/>
      <c r="F1" s="102" t="s">
        <v>30</v>
      </c>
      <c r="G1" s="103"/>
      <c r="H1" s="103"/>
      <c r="I1" s="103"/>
      <c r="J1" s="103"/>
      <c r="K1" s="103"/>
      <c r="L1" s="103"/>
      <c r="M1" s="103"/>
      <c r="N1" s="104"/>
      <c r="O1" s="111"/>
      <c r="P1" s="95"/>
      <c r="Q1" s="95"/>
      <c r="R1" s="95"/>
    </row>
    <row r="2" spans="1:18" ht="19.5" customHeight="1">
      <c r="A2" s="95"/>
      <c r="B2" s="95"/>
      <c r="C2" s="95"/>
      <c r="D2" s="95"/>
      <c r="E2" s="101"/>
      <c r="F2" s="105"/>
      <c r="G2" s="106"/>
      <c r="H2" s="106"/>
      <c r="I2" s="106"/>
      <c r="J2" s="106"/>
      <c r="K2" s="106"/>
      <c r="L2" s="106"/>
      <c r="M2" s="106"/>
      <c r="N2" s="107"/>
      <c r="O2" s="111"/>
      <c r="P2" s="95"/>
      <c r="Q2" s="95"/>
      <c r="R2" s="95"/>
    </row>
    <row r="3" spans="1:18" ht="19.5" customHeight="1">
      <c r="A3" s="95"/>
      <c r="B3" s="95"/>
      <c r="C3" s="95"/>
      <c r="D3" s="95"/>
      <c r="E3" s="101"/>
      <c r="F3" s="108" t="s">
        <v>68</v>
      </c>
      <c r="G3" s="109"/>
      <c r="H3" s="109"/>
      <c r="I3" s="109"/>
      <c r="J3" s="109"/>
      <c r="K3" s="109"/>
      <c r="L3" s="109"/>
      <c r="M3" s="109"/>
      <c r="N3" s="110"/>
      <c r="O3" s="111"/>
      <c r="P3" s="95"/>
      <c r="Q3" s="95"/>
      <c r="R3" s="95"/>
    </row>
    <row r="4" spans="1:18" ht="23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7" ht="22.5" customHeight="1">
      <c r="A5" s="86" t="s">
        <v>4</v>
      </c>
      <c r="B5" s="87"/>
      <c r="C5" s="87"/>
      <c r="D5" s="88"/>
      <c r="E5" s="83" t="str">
        <f>Auslosung!B5</f>
        <v>Emmenbrücke</v>
      </c>
      <c r="F5" s="83"/>
      <c r="G5" s="83"/>
      <c r="H5" s="96" t="s">
        <v>5</v>
      </c>
      <c r="I5" s="96"/>
      <c r="J5" s="96"/>
      <c r="K5" s="96"/>
      <c r="L5" s="96"/>
      <c r="M5" s="96"/>
      <c r="N5" s="86" t="s">
        <v>6</v>
      </c>
      <c r="O5" s="87"/>
      <c r="P5" s="88"/>
      <c r="Q5" s="9"/>
    </row>
    <row r="6" spans="1:17" ht="22.5" customHeight="1">
      <c r="A6" s="86" t="s">
        <v>2</v>
      </c>
      <c r="B6" s="87"/>
      <c r="C6" s="87"/>
      <c r="D6" s="88"/>
      <c r="E6" s="113">
        <v>40678</v>
      </c>
      <c r="F6" s="83"/>
      <c r="G6" s="83"/>
      <c r="H6" s="98" t="str">
        <f>Auslosung!A22</f>
        <v>Happy Birds</v>
      </c>
      <c r="I6" s="98"/>
      <c r="J6" s="98"/>
      <c r="K6" s="98"/>
      <c r="L6" s="98"/>
      <c r="M6" s="98"/>
      <c r="N6" s="98" t="s">
        <v>7</v>
      </c>
      <c r="O6" s="98"/>
      <c r="P6" s="98"/>
      <c r="Q6" s="11">
        <v>0.375</v>
      </c>
    </row>
    <row r="7" spans="1:17" ht="22.5" customHeight="1">
      <c r="A7" s="86" t="s">
        <v>8</v>
      </c>
      <c r="B7" s="87"/>
      <c r="C7" s="87"/>
      <c r="D7" s="88"/>
      <c r="E7" s="83" t="str">
        <f>Auslosung!B7</f>
        <v>ATB Emmenbrücke</v>
      </c>
      <c r="F7" s="83"/>
      <c r="G7" s="83"/>
      <c r="H7" s="98" t="str">
        <f>Auslosung!A23</f>
        <v>Devils</v>
      </c>
      <c r="I7" s="98"/>
      <c r="J7" s="98"/>
      <c r="K7" s="98"/>
      <c r="L7" s="98"/>
      <c r="M7" s="98"/>
      <c r="N7" s="98" t="s">
        <v>9</v>
      </c>
      <c r="O7" s="98"/>
      <c r="P7" s="98"/>
      <c r="Q7" s="12">
        <v>0.006944444444444444</v>
      </c>
    </row>
    <row r="8" spans="1:17" ht="22.5" customHeight="1">
      <c r="A8" s="13"/>
      <c r="B8" s="13"/>
      <c r="C8" s="13"/>
      <c r="E8" s="13"/>
      <c r="F8" s="13"/>
      <c r="G8" s="13"/>
      <c r="H8" s="98" t="str">
        <f>Auslosung!A24</f>
        <v>Tornados</v>
      </c>
      <c r="I8" s="98"/>
      <c r="J8" s="98"/>
      <c r="K8" s="98"/>
      <c r="L8" s="98"/>
      <c r="M8" s="98"/>
      <c r="N8" s="98" t="s">
        <v>10</v>
      </c>
      <c r="O8" s="98"/>
      <c r="P8" s="98"/>
      <c r="Q8" s="12">
        <v>0.001388888888888889</v>
      </c>
    </row>
    <row r="9" spans="1:17" ht="22.5" customHeight="1">
      <c r="A9" s="99" t="s">
        <v>48</v>
      </c>
      <c r="B9" s="100"/>
      <c r="C9" s="100"/>
      <c r="D9" s="100"/>
      <c r="E9" s="77">
        <f>Q6-Q9</f>
        <v>0.3645833333333333</v>
      </c>
      <c r="F9" s="13"/>
      <c r="G9" s="13"/>
      <c r="H9" s="98" t="str">
        <f>Auslosung!A25</f>
        <v>Hedgehogs</v>
      </c>
      <c r="I9" s="98"/>
      <c r="J9" s="98"/>
      <c r="K9" s="98"/>
      <c r="L9" s="98"/>
      <c r="M9" s="98"/>
      <c r="N9" s="98" t="s">
        <v>11</v>
      </c>
      <c r="O9" s="98"/>
      <c r="P9" s="98"/>
      <c r="Q9" s="12">
        <v>0.010416666666666666</v>
      </c>
    </row>
    <row r="11" spans="16:18" ht="18.75" customHeight="1">
      <c r="P11" s="120" t="s">
        <v>12</v>
      </c>
      <c r="Q11" s="120"/>
      <c r="R11" s="120"/>
    </row>
    <row r="12" spans="1:18" ht="50.25" customHeight="1">
      <c r="A12" s="16" t="s">
        <v>19</v>
      </c>
      <c r="B12" s="3" t="s">
        <v>15</v>
      </c>
      <c r="C12" s="3" t="s">
        <v>16</v>
      </c>
      <c r="D12" s="3"/>
      <c r="E12" s="3" t="s">
        <v>17</v>
      </c>
      <c r="F12" s="3"/>
      <c r="G12" s="3" t="s">
        <v>18</v>
      </c>
      <c r="H12" s="3"/>
      <c r="I12" s="3" t="s">
        <v>13</v>
      </c>
      <c r="J12" s="3"/>
      <c r="K12" s="3" t="s">
        <v>13</v>
      </c>
      <c r="L12" s="3"/>
      <c r="M12" s="3" t="s">
        <v>14</v>
      </c>
      <c r="N12" s="3"/>
      <c r="O12" s="3" t="s">
        <v>14</v>
      </c>
      <c r="P12" s="17">
        <v>1</v>
      </c>
      <c r="Q12" s="17">
        <v>2</v>
      </c>
      <c r="R12" s="17">
        <v>3</v>
      </c>
    </row>
    <row r="13" spans="1:18" ht="17.25" customHeight="1">
      <c r="A13" s="3">
        <v>1</v>
      </c>
      <c r="B13" s="76">
        <f>Q6</f>
        <v>0.375</v>
      </c>
      <c r="C13" s="76">
        <f>B13+Q7</f>
        <v>0.3819444444444444</v>
      </c>
      <c r="D13" s="121"/>
      <c r="E13" s="10" t="str">
        <f>Auslosung!A22</f>
        <v>Happy Birds</v>
      </c>
      <c r="F13" s="17" t="s">
        <v>31</v>
      </c>
      <c r="G13" s="28" t="str">
        <f>Auslosung!A23</f>
        <v>Devils</v>
      </c>
      <c r="H13" s="121"/>
      <c r="I13" s="17">
        <v>0</v>
      </c>
      <c r="J13" s="17" t="s">
        <v>31</v>
      </c>
      <c r="K13" s="17">
        <v>4</v>
      </c>
      <c r="L13" s="121"/>
      <c r="M13" s="17">
        <v>0</v>
      </c>
      <c r="N13" s="17" t="s">
        <v>31</v>
      </c>
      <c r="O13" s="17">
        <v>3</v>
      </c>
      <c r="P13" s="19"/>
      <c r="Q13" s="19"/>
      <c r="R13" s="19"/>
    </row>
    <row r="14" spans="1:18" ht="17.25" customHeight="1">
      <c r="A14" s="3">
        <v>3</v>
      </c>
      <c r="B14" s="76">
        <f>C38+Q8</f>
        <v>0.3916666666666666</v>
      </c>
      <c r="C14" s="76">
        <f>B14+Q7</f>
        <v>0.398611111111111</v>
      </c>
      <c r="D14" s="122"/>
      <c r="E14" s="10" t="str">
        <f>Auslosung!A24</f>
        <v>Tornados</v>
      </c>
      <c r="F14" s="17" t="s">
        <v>31</v>
      </c>
      <c r="G14" s="10" t="str">
        <f>Auslosung!A25</f>
        <v>Hedgehogs</v>
      </c>
      <c r="H14" s="122"/>
      <c r="I14" s="17">
        <v>0</v>
      </c>
      <c r="J14" s="17" t="s">
        <v>31</v>
      </c>
      <c r="K14" s="17">
        <v>3</v>
      </c>
      <c r="L14" s="122"/>
      <c r="M14" s="17">
        <v>0</v>
      </c>
      <c r="N14" s="17" t="s">
        <v>31</v>
      </c>
      <c r="O14" s="17">
        <v>3</v>
      </c>
      <c r="P14" s="19"/>
      <c r="Q14" s="19"/>
      <c r="R14" s="19"/>
    </row>
    <row r="15" spans="1:18" ht="17.25" customHeight="1">
      <c r="A15" s="3">
        <v>5</v>
      </c>
      <c r="B15" s="76">
        <f>C39+Q8</f>
        <v>0.4083333333333332</v>
      </c>
      <c r="C15" s="76">
        <f>B15+Q7</f>
        <v>0.41527777777777763</v>
      </c>
      <c r="D15" s="122"/>
      <c r="E15" s="10" t="str">
        <f>Auslosung!A22</f>
        <v>Happy Birds</v>
      </c>
      <c r="F15" s="17" t="s">
        <v>31</v>
      </c>
      <c r="G15" s="10" t="str">
        <f>Auslosung!A24</f>
        <v>Tornados</v>
      </c>
      <c r="H15" s="122"/>
      <c r="I15" s="17">
        <v>2</v>
      </c>
      <c r="J15" s="17" t="s">
        <v>31</v>
      </c>
      <c r="K15" s="17">
        <v>1</v>
      </c>
      <c r="L15" s="122"/>
      <c r="M15" s="17">
        <v>3</v>
      </c>
      <c r="N15" s="17" t="s">
        <v>31</v>
      </c>
      <c r="O15" s="17">
        <v>0</v>
      </c>
      <c r="P15" s="19"/>
      <c r="Q15" s="19"/>
      <c r="R15" s="19"/>
    </row>
    <row r="16" spans="1:18" ht="17.25" customHeight="1">
      <c r="A16" s="3">
        <v>7</v>
      </c>
      <c r="B16" s="76">
        <f>C40+Q33</f>
        <v>0.4249999999999998</v>
      </c>
      <c r="C16" s="76">
        <f>B16+Q32</f>
        <v>0.43194444444444424</v>
      </c>
      <c r="D16" s="122"/>
      <c r="E16" s="10" t="str">
        <f>Auslosung!A23</f>
        <v>Devils</v>
      </c>
      <c r="F16" s="17" t="s">
        <v>31</v>
      </c>
      <c r="G16" s="10" t="str">
        <f>Auslosung!A25</f>
        <v>Hedgehogs</v>
      </c>
      <c r="H16" s="122"/>
      <c r="I16" s="17">
        <v>1</v>
      </c>
      <c r="J16" s="17" t="s">
        <v>31</v>
      </c>
      <c r="K16" s="17">
        <v>1</v>
      </c>
      <c r="L16" s="122"/>
      <c r="M16" s="17">
        <v>1</v>
      </c>
      <c r="N16" s="17" t="s">
        <v>31</v>
      </c>
      <c r="O16" s="17">
        <v>1</v>
      </c>
      <c r="P16" s="19"/>
      <c r="Q16" s="19"/>
      <c r="R16" s="19"/>
    </row>
    <row r="17" spans="1:18" ht="17.25" customHeight="1">
      <c r="A17" s="3">
        <v>9</v>
      </c>
      <c r="B17" s="76">
        <f>C41+Q33</f>
        <v>0.44166666666666643</v>
      </c>
      <c r="C17" s="76">
        <f>B17+Q32</f>
        <v>0.44861111111111085</v>
      </c>
      <c r="D17" s="122"/>
      <c r="E17" s="10" t="str">
        <f>Auslosung!A25</f>
        <v>Hedgehogs</v>
      </c>
      <c r="F17" s="17" t="s">
        <v>31</v>
      </c>
      <c r="G17" s="10" t="str">
        <f>Auslosung!A22</f>
        <v>Happy Birds</v>
      </c>
      <c r="H17" s="122"/>
      <c r="I17" s="17">
        <v>4</v>
      </c>
      <c r="J17" s="17" t="s">
        <v>31</v>
      </c>
      <c r="K17" s="17">
        <v>1</v>
      </c>
      <c r="L17" s="122"/>
      <c r="M17" s="17">
        <v>3</v>
      </c>
      <c r="N17" s="17" t="s">
        <v>31</v>
      </c>
      <c r="O17" s="17">
        <v>0</v>
      </c>
      <c r="P17" s="19"/>
      <c r="Q17" s="19"/>
      <c r="R17" s="19"/>
    </row>
    <row r="18" spans="1:18" ht="17.25" customHeight="1">
      <c r="A18" s="3">
        <v>11</v>
      </c>
      <c r="B18" s="76">
        <f>C42+Q33</f>
        <v>0.45833333333333304</v>
      </c>
      <c r="C18" s="76">
        <f>B18+Q32</f>
        <v>0.46527777777777746</v>
      </c>
      <c r="D18" s="123"/>
      <c r="E18" s="10" t="str">
        <f>Auslosung!A23</f>
        <v>Devils</v>
      </c>
      <c r="F18" s="17" t="s">
        <v>31</v>
      </c>
      <c r="G18" s="10" t="str">
        <f>Auslosung!A24</f>
        <v>Tornados</v>
      </c>
      <c r="H18" s="123"/>
      <c r="I18" s="17">
        <v>6</v>
      </c>
      <c r="J18" s="17" t="s">
        <v>31</v>
      </c>
      <c r="K18" s="17">
        <v>0</v>
      </c>
      <c r="L18" s="123"/>
      <c r="M18" s="17">
        <v>3</v>
      </c>
      <c r="N18" s="17" t="s">
        <v>31</v>
      </c>
      <c r="O18" s="17">
        <v>0</v>
      </c>
      <c r="P18" s="19"/>
      <c r="Q18" s="19"/>
      <c r="R18" s="19"/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spans="1:18" ht="19.5" customHeight="1">
      <c r="A26" s="95"/>
      <c r="B26" s="95"/>
      <c r="C26" s="95"/>
      <c r="D26" s="95"/>
      <c r="E26" s="101"/>
      <c r="F26" s="102" t="s">
        <v>30</v>
      </c>
      <c r="G26" s="103"/>
      <c r="H26" s="103"/>
      <c r="I26" s="103"/>
      <c r="J26" s="103"/>
      <c r="K26" s="103"/>
      <c r="L26" s="103"/>
      <c r="M26" s="103"/>
      <c r="N26" s="104"/>
      <c r="O26" s="111"/>
      <c r="P26" s="95"/>
      <c r="Q26" s="95"/>
      <c r="R26" s="95"/>
    </row>
    <row r="27" spans="1:18" ht="19.5" customHeight="1">
      <c r="A27" s="95"/>
      <c r="B27" s="95"/>
      <c r="C27" s="95"/>
      <c r="D27" s="95"/>
      <c r="E27" s="101"/>
      <c r="F27" s="105"/>
      <c r="G27" s="106"/>
      <c r="H27" s="106"/>
      <c r="I27" s="106"/>
      <c r="J27" s="106"/>
      <c r="K27" s="106"/>
      <c r="L27" s="106"/>
      <c r="M27" s="106"/>
      <c r="N27" s="107"/>
      <c r="O27" s="111"/>
      <c r="P27" s="95"/>
      <c r="Q27" s="95"/>
      <c r="R27" s="95"/>
    </row>
    <row r="28" spans="1:18" ht="19.5" customHeight="1">
      <c r="A28" s="95"/>
      <c r="B28" s="95"/>
      <c r="C28" s="95"/>
      <c r="D28" s="95"/>
      <c r="E28" s="101"/>
      <c r="F28" s="108" t="s">
        <v>68</v>
      </c>
      <c r="G28" s="109"/>
      <c r="H28" s="109"/>
      <c r="I28" s="109"/>
      <c r="J28" s="109"/>
      <c r="K28" s="109"/>
      <c r="L28" s="109"/>
      <c r="M28" s="109"/>
      <c r="N28" s="110"/>
      <c r="O28" s="111"/>
      <c r="P28" s="95"/>
      <c r="Q28" s="95"/>
      <c r="R28" s="95"/>
    </row>
    <row r="29" spans="1:18" ht="23.25">
      <c r="A29" s="112" t="s">
        <v>21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7" ht="22.5" customHeight="1">
      <c r="A30" s="86" t="s">
        <v>4</v>
      </c>
      <c r="B30" s="87"/>
      <c r="C30" s="87"/>
      <c r="D30" s="88"/>
      <c r="E30" s="83" t="str">
        <f>Auslosung!B5</f>
        <v>Emmenbrücke</v>
      </c>
      <c r="F30" s="83"/>
      <c r="G30" s="83"/>
      <c r="H30" s="96" t="s">
        <v>20</v>
      </c>
      <c r="I30" s="96"/>
      <c r="J30" s="96"/>
      <c r="K30" s="96"/>
      <c r="L30" s="96"/>
      <c r="M30" s="96"/>
      <c r="N30" s="86" t="s">
        <v>6</v>
      </c>
      <c r="O30" s="87"/>
      <c r="P30" s="88"/>
      <c r="Q30" s="9"/>
    </row>
    <row r="31" spans="1:17" ht="22.5" customHeight="1">
      <c r="A31" s="86" t="s">
        <v>2</v>
      </c>
      <c r="B31" s="87"/>
      <c r="C31" s="87"/>
      <c r="D31" s="88"/>
      <c r="E31" s="113">
        <f>Auslosung!B6</f>
        <v>40678</v>
      </c>
      <c r="F31" s="83"/>
      <c r="G31" s="83"/>
      <c r="H31" s="98" t="str">
        <f>Auslosung!B22</f>
        <v>Beavers</v>
      </c>
      <c r="I31" s="98"/>
      <c r="J31" s="98"/>
      <c r="K31" s="98"/>
      <c r="L31" s="98"/>
      <c r="M31" s="98"/>
      <c r="N31" s="98" t="s">
        <v>7</v>
      </c>
      <c r="O31" s="98"/>
      <c r="P31" s="98"/>
      <c r="Q31" s="11">
        <f>Q6</f>
        <v>0.375</v>
      </c>
    </row>
    <row r="32" spans="1:17" ht="22.5" customHeight="1">
      <c r="A32" s="86" t="s">
        <v>8</v>
      </c>
      <c r="B32" s="87"/>
      <c r="C32" s="87"/>
      <c r="D32" s="88"/>
      <c r="E32" s="83" t="str">
        <f>Auslosung!B7</f>
        <v>ATB Emmenbrücke</v>
      </c>
      <c r="F32" s="83"/>
      <c r="G32" s="83"/>
      <c r="H32" s="98" t="str">
        <f>Auslosung!B23</f>
        <v>Unicycle Tigers 1</v>
      </c>
      <c r="I32" s="98"/>
      <c r="J32" s="98"/>
      <c r="K32" s="98"/>
      <c r="L32" s="98"/>
      <c r="M32" s="98"/>
      <c r="N32" s="98" t="s">
        <v>9</v>
      </c>
      <c r="O32" s="98"/>
      <c r="P32" s="98"/>
      <c r="Q32" s="12">
        <f>Q7</f>
        <v>0.006944444444444444</v>
      </c>
    </row>
    <row r="33" spans="1:17" ht="22.5" customHeight="1">
      <c r="A33" s="13"/>
      <c r="B33" s="13"/>
      <c r="C33" s="13"/>
      <c r="E33" s="13"/>
      <c r="F33" s="13"/>
      <c r="G33" s="13"/>
      <c r="H33" s="98" t="str">
        <f>Auslosung!B24</f>
        <v>Black Hawks</v>
      </c>
      <c r="I33" s="98"/>
      <c r="J33" s="98"/>
      <c r="K33" s="98"/>
      <c r="L33" s="98"/>
      <c r="M33" s="98"/>
      <c r="N33" s="98" t="s">
        <v>10</v>
      </c>
      <c r="O33" s="98"/>
      <c r="P33" s="98"/>
      <c r="Q33" s="12">
        <f>Q8</f>
        <v>0.001388888888888889</v>
      </c>
    </row>
    <row r="34" spans="1:17" ht="22.5" customHeight="1">
      <c r="A34" s="13"/>
      <c r="B34" s="13"/>
      <c r="C34" s="13"/>
      <c r="E34" s="13"/>
      <c r="F34" s="13"/>
      <c r="G34" s="13"/>
      <c r="H34" s="98" t="str">
        <f>Auslosung!B25</f>
        <v>Chipmunks</v>
      </c>
      <c r="I34" s="98"/>
      <c r="J34" s="98"/>
      <c r="K34" s="98"/>
      <c r="L34" s="98"/>
      <c r="M34" s="98"/>
      <c r="N34" s="98" t="s">
        <v>11</v>
      </c>
      <c r="O34" s="98"/>
      <c r="P34" s="98"/>
      <c r="Q34" s="12">
        <f>Q9</f>
        <v>0.010416666666666666</v>
      </c>
    </row>
    <row r="36" spans="16:18" ht="18" customHeight="1">
      <c r="P36" s="120" t="s">
        <v>12</v>
      </c>
      <c r="Q36" s="120"/>
      <c r="R36" s="120"/>
    </row>
    <row r="37" spans="1:18" ht="52.5" customHeight="1">
      <c r="A37" s="16" t="s">
        <v>19</v>
      </c>
      <c r="B37" s="3" t="s">
        <v>15</v>
      </c>
      <c r="C37" s="3" t="s">
        <v>16</v>
      </c>
      <c r="D37" s="3"/>
      <c r="E37" s="3" t="s">
        <v>17</v>
      </c>
      <c r="F37" s="3"/>
      <c r="G37" s="3" t="s">
        <v>18</v>
      </c>
      <c r="H37" s="3"/>
      <c r="I37" s="3" t="s">
        <v>13</v>
      </c>
      <c r="J37" s="3"/>
      <c r="K37" s="3" t="s">
        <v>13</v>
      </c>
      <c r="L37" s="3"/>
      <c r="M37" s="3" t="s">
        <v>14</v>
      </c>
      <c r="N37" s="3"/>
      <c r="O37" s="3" t="s">
        <v>14</v>
      </c>
      <c r="P37" s="17">
        <v>1</v>
      </c>
      <c r="Q37" s="17">
        <v>2</v>
      </c>
      <c r="R37" s="17">
        <v>3</v>
      </c>
    </row>
    <row r="38" spans="1:18" ht="16.5" customHeight="1">
      <c r="A38" s="3">
        <v>2</v>
      </c>
      <c r="B38" s="76">
        <f>C13+Q33</f>
        <v>0.3833333333333333</v>
      </c>
      <c r="C38" s="76">
        <f>B38+Q32</f>
        <v>0.3902777777777777</v>
      </c>
      <c r="D38" s="114"/>
      <c r="E38" s="10" t="str">
        <f>Auslosung!B22</f>
        <v>Beavers</v>
      </c>
      <c r="F38" s="17" t="s">
        <v>31</v>
      </c>
      <c r="G38" s="28" t="str">
        <f>Auslosung!B23</f>
        <v>Unicycle Tigers 1</v>
      </c>
      <c r="H38" s="114"/>
      <c r="I38" s="17">
        <v>1</v>
      </c>
      <c r="J38" s="17" t="s">
        <v>31</v>
      </c>
      <c r="K38" s="17">
        <v>1</v>
      </c>
      <c r="L38" s="117"/>
      <c r="M38" s="17">
        <v>1</v>
      </c>
      <c r="N38" s="17" t="s">
        <v>31</v>
      </c>
      <c r="O38" s="17">
        <v>1</v>
      </c>
      <c r="P38" s="18"/>
      <c r="Q38" s="18"/>
      <c r="R38" s="18"/>
    </row>
    <row r="39" spans="1:18" ht="16.5" customHeight="1">
      <c r="A39" s="3">
        <v>4</v>
      </c>
      <c r="B39" s="76">
        <f>C14+Q33</f>
        <v>0.3999999999999999</v>
      </c>
      <c r="C39" s="76">
        <f>B39+Q32</f>
        <v>0.40694444444444433</v>
      </c>
      <c r="D39" s="115"/>
      <c r="E39" s="10" t="str">
        <f>Auslosung!B24</f>
        <v>Black Hawks</v>
      </c>
      <c r="F39" s="17" t="s">
        <v>31</v>
      </c>
      <c r="G39" s="10" t="str">
        <f>Auslosung!B25</f>
        <v>Chipmunks</v>
      </c>
      <c r="H39" s="115"/>
      <c r="I39" s="17">
        <v>8</v>
      </c>
      <c r="J39" s="17" t="s">
        <v>31</v>
      </c>
      <c r="K39" s="17">
        <v>1</v>
      </c>
      <c r="L39" s="118"/>
      <c r="M39" s="17">
        <v>3</v>
      </c>
      <c r="N39" s="17" t="s">
        <v>31</v>
      </c>
      <c r="O39" s="17">
        <v>0</v>
      </c>
      <c r="P39" s="18"/>
      <c r="Q39" s="18"/>
      <c r="R39" s="18"/>
    </row>
    <row r="40" spans="1:18" ht="16.5" customHeight="1">
      <c r="A40" s="3">
        <v>6</v>
      </c>
      <c r="B40" s="76">
        <f>C15+Q33</f>
        <v>0.4166666666666665</v>
      </c>
      <c r="C40" s="76">
        <f>B40+Q32</f>
        <v>0.42361111111111094</v>
      </c>
      <c r="D40" s="115"/>
      <c r="E40" s="10" t="str">
        <f>Auslosung!B22</f>
        <v>Beavers</v>
      </c>
      <c r="F40" s="17" t="s">
        <v>31</v>
      </c>
      <c r="G40" s="10" t="str">
        <f>Auslosung!B24</f>
        <v>Black Hawks</v>
      </c>
      <c r="H40" s="115"/>
      <c r="I40" s="17">
        <v>0</v>
      </c>
      <c r="J40" s="17" t="s">
        <v>31</v>
      </c>
      <c r="K40" s="17">
        <v>3</v>
      </c>
      <c r="L40" s="118"/>
      <c r="M40" s="17">
        <v>0</v>
      </c>
      <c r="N40" s="17" t="s">
        <v>31</v>
      </c>
      <c r="O40" s="17">
        <v>3</v>
      </c>
      <c r="P40" s="18"/>
      <c r="Q40" s="18"/>
      <c r="R40" s="18"/>
    </row>
    <row r="41" spans="1:18" ht="16.5" customHeight="1">
      <c r="A41" s="3">
        <v>8</v>
      </c>
      <c r="B41" s="76">
        <f>C16+Q33</f>
        <v>0.4333333333333331</v>
      </c>
      <c r="C41" s="76">
        <f>B41+Q32</f>
        <v>0.44027777777777755</v>
      </c>
      <c r="D41" s="115"/>
      <c r="E41" s="10" t="str">
        <f>Auslosung!B23</f>
        <v>Unicycle Tigers 1</v>
      </c>
      <c r="F41" s="17" t="s">
        <v>31</v>
      </c>
      <c r="G41" s="10" t="str">
        <f>Auslosung!B25</f>
        <v>Chipmunks</v>
      </c>
      <c r="H41" s="115"/>
      <c r="I41" s="17">
        <v>0</v>
      </c>
      <c r="J41" s="17" t="s">
        <v>31</v>
      </c>
      <c r="K41" s="17">
        <v>0</v>
      </c>
      <c r="L41" s="118"/>
      <c r="M41" s="17">
        <v>1</v>
      </c>
      <c r="N41" s="17" t="s">
        <v>31</v>
      </c>
      <c r="O41" s="17">
        <v>1</v>
      </c>
      <c r="P41" s="18"/>
      <c r="Q41" s="18"/>
      <c r="R41" s="18"/>
    </row>
    <row r="42" spans="1:18" ht="16.5" customHeight="1">
      <c r="A42" s="3">
        <v>10</v>
      </c>
      <c r="B42" s="76">
        <f>C17+Q33</f>
        <v>0.44999999999999973</v>
      </c>
      <c r="C42" s="76">
        <f>B42+Q32</f>
        <v>0.45694444444444415</v>
      </c>
      <c r="D42" s="115"/>
      <c r="E42" s="10" t="str">
        <f>Auslosung!B25</f>
        <v>Chipmunks</v>
      </c>
      <c r="F42" s="17" t="s">
        <v>31</v>
      </c>
      <c r="G42" s="10" t="str">
        <f>Auslosung!B22</f>
        <v>Beavers</v>
      </c>
      <c r="H42" s="115"/>
      <c r="I42" s="17">
        <v>2</v>
      </c>
      <c r="J42" s="17" t="s">
        <v>31</v>
      </c>
      <c r="K42" s="17">
        <v>0</v>
      </c>
      <c r="L42" s="118"/>
      <c r="M42" s="17">
        <v>3</v>
      </c>
      <c r="N42" s="17" t="s">
        <v>31</v>
      </c>
      <c r="O42" s="17">
        <v>0</v>
      </c>
      <c r="P42" s="18"/>
      <c r="Q42" s="18"/>
      <c r="R42" s="18"/>
    </row>
    <row r="43" spans="1:18" ht="16.5" customHeight="1">
      <c r="A43" s="3">
        <v>12</v>
      </c>
      <c r="B43" s="76">
        <f>C18+Q33</f>
        <v>0.46666666666666634</v>
      </c>
      <c r="C43" s="76">
        <f>B43+Q32</f>
        <v>0.47361111111111076</v>
      </c>
      <c r="D43" s="116"/>
      <c r="E43" s="10" t="str">
        <f>Auslosung!B23</f>
        <v>Unicycle Tigers 1</v>
      </c>
      <c r="F43" s="17" t="s">
        <v>31</v>
      </c>
      <c r="G43" s="10" t="str">
        <f>Auslosung!B24</f>
        <v>Black Hawks</v>
      </c>
      <c r="H43" s="116"/>
      <c r="I43" s="17">
        <v>0</v>
      </c>
      <c r="J43" s="17" t="s">
        <v>31</v>
      </c>
      <c r="K43" s="17">
        <v>5</v>
      </c>
      <c r="L43" s="119"/>
      <c r="M43" s="17">
        <v>0</v>
      </c>
      <c r="N43" s="17" t="s">
        <v>31</v>
      </c>
      <c r="O43" s="17">
        <v>3</v>
      </c>
      <c r="P43" s="18"/>
      <c r="Q43" s="18"/>
      <c r="R43" s="18"/>
    </row>
  </sheetData>
  <sheetProtection/>
  <mergeCells count="53">
    <mergeCell ref="D38:D43"/>
    <mergeCell ref="H38:H43"/>
    <mergeCell ref="L38:L43"/>
    <mergeCell ref="P11:R11"/>
    <mergeCell ref="P36:R36"/>
    <mergeCell ref="D13:D18"/>
    <mergeCell ref="H13:H18"/>
    <mergeCell ref="L13:L18"/>
    <mergeCell ref="H33:M33"/>
    <mergeCell ref="N33:P33"/>
    <mergeCell ref="H34:M34"/>
    <mergeCell ref="N34:P34"/>
    <mergeCell ref="A32:D32"/>
    <mergeCell ref="E32:G32"/>
    <mergeCell ref="H32:M32"/>
    <mergeCell ref="N32:P32"/>
    <mergeCell ref="A31:D31"/>
    <mergeCell ref="E31:G31"/>
    <mergeCell ref="H31:M31"/>
    <mergeCell ref="N31:P31"/>
    <mergeCell ref="A29:R29"/>
    <mergeCell ref="A30:D30"/>
    <mergeCell ref="E30:G30"/>
    <mergeCell ref="H30:M30"/>
    <mergeCell ref="N30:P30"/>
    <mergeCell ref="A26:E28"/>
    <mergeCell ref="F26:N26"/>
    <mergeCell ref="O26:R28"/>
    <mergeCell ref="F27:N27"/>
    <mergeCell ref="F28:N28"/>
    <mergeCell ref="A4:R4"/>
    <mergeCell ref="A6:D6"/>
    <mergeCell ref="E6:G6"/>
    <mergeCell ref="H6:M6"/>
    <mergeCell ref="N6:P6"/>
    <mergeCell ref="A1:E3"/>
    <mergeCell ref="F1:N1"/>
    <mergeCell ref="F2:N2"/>
    <mergeCell ref="F3:N3"/>
    <mergeCell ref="O1:R3"/>
    <mergeCell ref="A5:D5"/>
    <mergeCell ref="E5:G5"/>
    <mergeCell ref="H5:M5"/>
    <mergeCell ref="N5:P5"/>
    <mergeCell ref="A7:D7"/>
    <mergeCell ref="E7:G7"/>
    <mergeCell ref="H7:M7"/>
    <mergeCell ref="N7:P7"/>
    <mergeCell ref="A9:D9"/>
    <mergeCell ref="H8:M8"/>
    <mergeCell ref="N8:P8"/>
    <mergeCell ref="H9:M9"/>
    <mergeCell ref="N9:P9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E3" sqref="E3:K3"/>
    </sheetView>
  </sheetViews>
  <sheetFormatPr defaultColWidth="11.421875" defaultRowHeight="12.75"/>
  <cols>
    <col min="1" max="1" width="4.7109375" style="0" customWidth="1"/>
    <col min="2" max="2" width="24.140625" style="0" customWidth="1"/>
    <col min="3" max="15" width="8.7109375" style="0" customWidth="1"/>
  </cols>
  <sheetData>
    <row r="1" spans="1:15" ht="16.5" customHeight="1">
      <c r="A1" s="131"/>
      <c r="B1" s="131"/>
      <c r="C1" s="131"/>
      <c r="D1" s="131"/>
      <c r="E1" s="132" t="s">
        <v>37</v>
      </c>
      <c r="F1" s="133"/>
      <c r="G1" s="133"/>
      <c r="H1" s="133"/>
      <c r="I1" s="133"/>
      <c r="J1" s="133"/>
      <c r="K1" s="133"/>
      <c r="L1" s="131"/>
      <c r="M1" s="131"/>
      <c r="N1" s="131"/>
      <c r="O1" s="131"/>
    </row>
    <row r="2" spans="1:15" ht="16.5" customHeight="1">
      <c r="A2" s="131"/>
      <c r="B2" s="131"/>
      <c r="C2" s="131"/>
      <c r="D2" s="131"/>
      <c r="E2" s="132" t="s">
        <v>73</v>
      </c>
      <c r="F2" s="133"/>
      <c r="G2" s="133"/>
      <c r="H2" s="133"/>
      <c r="I2" s="133"/>
      <c r="J2" s="133"/>
      <c r="K2" s="133"/>
      <c r="L2" s="131"/>
      <c r="M2" s="131"/>
      <c r="N2" s="131"/>
      <c r="O2" s="131"/>
    </row>
    <row r="3" spans="1:15" ht="16.5" customHeight="1">
      <c r="A3" s="131"/>
      <c r="B3" s="131"/>
      <c r="C3" s="131"/>
      <c r="D3" s="131"/>
      <c r="E3" s="132" t="s">
        <v>68</v>
      </c>
      <c r="F3" s="133"/>
      <c r="G3" s="133"/>
      <c r="H3" s="133"/>
      <c r="I3" s="133"/>
      <c r="J3" s="133"/>
      <c r="K3" s="133"/>
      <c r="L3" s="131"/>
      <c r="M3" s="131"/>
      <c r="N3" s="131"/>
      <c r="O3" s="131"/>
    </row>
    <row r="4" ht="12.75">
      <c r="O4" s="43"/>
    </row>
    <row r="5" spans="1:15" ht="16.5" thickBo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3:15" ht="12.75">
      <c r="C6" s="124" t="s">
        <v>22</v>
      </c>
      <c r="D6" s="125"/>
      <c r="E6" s="126"/>
      <c r="F6" s="134" t="s">
        <v>23</v>
      </c>
      <c r="G6" s="135"/>
      <c r="H6" s="136"/>
      <c r="I6" s="124" t="s">
        <v>24</v>
      </c>
      <c r="J6" s="125"/>
      <c r="K6" s="126"/>
      <c r="L6" s="127" t="s">
        <v>25</v>
      </c>
      <c r="M6" s="128"/>
      <c r="N6" s="128"/>
      <c r="O6" s="129"/>
    </row>
    <row r="7" spans="1:15" ht="86.25">
      <c r="A7" s="14" t="s">
        <v>26</v>
      </c>
      <c r="B7" s="2" t="s">
        <v>27</v>
      </c>
      <c r="C7" s="29" t="s">
        <v>28</v>
      </c>
      <c r="D7" s="30" t="s">
        <v>29</v>
      </c>
      <c r="E7" s="31" t="s">
        <v>14</v>
      </c>
      <c r="F7" s="32" t="s">
        <v>28</v>
      </c>
      <c r="G7" s="33" t="s">
        <v>29</v>
      </c>
      <c r="H7" s="34" t="s">
        <v>14</v>
      </c>
      <c r="I7" s="29" t="s">
        <v>28</v>
      </c>
      <c r="J7" s="30" t="s">
        <v>29</v>
      </c>
      <c r="K7" s="31" t="s">
        <v>14</v>
      </c>
      <c r="L7" s="32" t="s">
        <v>28</v>
      </c>
      <c r="M7" s="33" t="s">
        <v>29</v>
      </c>
      <c r="N7" s="41" t="s">
        <v>14</v>
      </c>
      <c r="O7" s="47" t="s">
        <v>35</v>
      </c>
    </row>
    <row r="8" spans="1:15" ht="15">
      <c r="A8" s="1">
        <v>1</v>
      </c>
      <c r="B8" s="35" t="str">
        <f>Auslosung!A23</f>
        <v>Devils</v>
      </c>
      <c r="C8" s="36">
        <f>Spielplan!K13</f>
        <v>4</v>
      </c>
      <c r="D8" s="37">
        <f>Spielplan!I13</f>
        <v>0</v>
      </c>
      <c r="E8" s="38">
        <f>Spielplan!O13</f>
        <v>3</v>
      </c>
      <c r="F8" s="39">
        <f>Spielplan!I16</f>
        <v>1</v>
      </c>
      <c r="G8" s="20">
        <f>Spielplan!K16</f>
        <v>1</v>
      </c>
      <c r="H8" s="40">
        <f>Spielplan!M16</f>
        <v>1</v>
      </c>
      <c r="I8" s="36">
        <f>Spielplan!I18</f>
        <v>6</v>
      </c>
      <c r="J8" s="37">
        <f>Spielplan!K18</f>
        <v>0</v>
      </c>
      <c r="K8" s="38">
        <f>Spielplan!M18</f>
        <v>3</v>
      </c>
      <c r="L8" s="39">
        <f aca="true" t="shared" si="0" ref="L8:N11">C8+F8+I8</f>
        <v>11</v>
      </c>
      <c r="M8" s="20">
        <f t="shared" si="0"/>
        <v>1</v>
      </c>
      <c r="N8" s="42">
        <f t="shared" si="0"/>
        <v>7</v>
      </c>
      <c r="O8" s="48">
        <f>L8-M8</f>
        <v>10</v>
      </c>
    </row>
    <row r="9" spans="1:15" ht="15">
      <c r="A9" s="1">
        <v>2</v>
      </c>
      <c r="B9" s="35" t="str">
        <f>Auslosung!A25</f>
        <v>Hedgehogs</v>
      </c>
      <c r="C9" s="36">
        <f>Spielplan!K14</f>
        <v>3</v>
      </c>
      <c r="D9" s="37">
        <f>Spielplan!I14</f>
        <v>0</v>
      </c>
      <c r="E9" s="38">
        <f>Spielplan!O14</f>
        <v>3</v>
      </c>
      <c r="F9" s="39">
        <f>Spielplan!K16</f>
        <v>1</v>
      </c>
      <c r="G9" s="20">
        <f>Spielplan!I16</f>
        <v>1</v>
      </c>
      <c r="H9" s="40">
        <f>Spielplan!O16</f>
        <v>1</v>
      </c>
      <c r="I9" s="36">
        <f>Spielplan!I17</f>
        <v>4</v>
      </c>
      <c r="J9" s="37">
        <f>Spielplan!K17</f>
        <v>1</v>
      </c>
      <c r="K9" s="38">
        <f>Spielplan!M17</f>
        <v>3</v>
      </c>
      <c r="L9" s="39">
        <f t="shared" si="0"/>
        <v>8</v>
      </c>
      <c r="M9" s="20">
        <f t="shared" si="0"/>
        <v>2</v>
      </c>
      <c r="N9" s="42">
        <f t="shared" si="0"/>
        <v>7</v>
      </c>
      <c r="O9" s="48">
        <f>L9-M9</f>
        <v>6</v>
      </c>
    </row>
    <row r="10" spans="1:15" ht="15">
      <c r="A10" s="1">
        <v>3</v>
      </c>
      <c r="B10" s="35" t="str">
        <f>Auslosung!A22</f>
        <v>Happy Birds</v>
      </c>
      <c r="C10" s="36">
        <f>Spielplan!I13</f>
        <v>0</v>
      </c>
      <c r="D10" s="37">
        <f>Spielplan!K13</f>
        <v>4</v>
      </c>
      <c r="E10" s="38">
        <f>Spielplan!M13</f>
        <v>0</v>
      </c>
      <c r="F10" s="39">
        <f>Spielplan!I15</f>
        <v>2</v>
      </c>
      <c r="G10" s="20">
        <f>Spielplan!K15</f>
        <v>1</v>
      </c>
      <c r="H10" s="40">
        <f>Spielplan!M15</f>
        <v>3</v>
      </c>
      <c r="I10" s="36">
        <f>Spielplan!K17</f>
        <v>1</v>
      </c>
      <c r="J10" s="37">
        <f>Spielplan!I17</f>
        <v>4</v>
      </c>
      <c r="K10" s="38">
        <f>Spielplan!O17</f>
        <v>0</v>
      </c>
      <c r="L10" s="39">
        <f t="shared" si="0"/>
        <v>3</v>
      </c>
      <c r="M10" s="20">
        <f t="shared" si="0"/>
        <v>9</v>
      </c>
      <c r="N10" s="42">
        <f t="shared" si="0"/>
        <v>3</v>
      </c>
      <c r="O10" s="48">
        <f>L10-M10</f>
        <v>-6</v>
      </c>
    </row>
    <row r="11" spans="1:15" ht="15.75" thickBot="1">
      <c r="A11" s="1">
        <v>4</v>
      </c>
      <c r="B11" s="35" t="str">
        <f>Auslosung!A24</f>
        <v>Tornados</v>
      </c>
      <c r="C11" s="53">
        <f>Spielplan!I14</f>
        <v>0</v>
      </c>
      <c r="D11" s="54">
        <f>Spielplan!K14</f>
        <v>3</v>
      </c>
      <c r="E11" s="55">
        <f>Spielplan!M14</f>
        <v>0</v>
      </c>
      <c r="F11" s="49">
        <f>Spielplan!K15</f>
        <v>1</v>
      </c>
      <c r="G11" s="50">
        <f>Spielplan!I15</f>
        <v>2</v>
      </c>
      <c r="H11" s="56">
        <f>Spielplan!O15</f>
        <v>0</v>
      </c>
      <c r="I11" s="53">
        <f>Spielplan!K18</f>
        <v>0</v>
      </c>
      <c r="J11" s="54">
        <f>Spielplan!I18</f>
        <v>6</v>
      </c>
      <c r="K11" s="55">
        <f>Spielplan!O18</f>
        <v>0</v>
      </c>
      <c r="L11" s="49">
        <f t="shared" si="0"/>
        <v>1</v>
      </c>
      <c r="M11" s="50">
        <f t="shared" si="0"/>
        <v>11</v>
      </c>
      <c r="N11" s="51">
        <f t="shared" si="0"/>
        <v>0</v>
      </c>
      <c r="O11" s="52">
        <f>L11-M11</f>
        <v>-10</v>
      </c>
    </row>
    <row r="15" spans="1:15" ht="16.5" thickBot="1">
      <c r="A15" s="130" t="s">
        <v>21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3:15" ht="12.75">
      <c r="C16" s="57" t="s">
        <v>22</v>
      </c>
      <c r="D16" s="58"/>
      <c r="E16" s="59"/>
      <c r="F16" s="44" t="s">
        <v>23</v>
      </c>
      <c r="G16" s="45"/>
      <c r="H16" s="46"/>
      <c r="I16" s="57" t="s">
        <v>24</v>
      </c>
      <c r="J16" s="58"/>
      <c r="K16" s="59"/>
      <c r="L16" s="44" t="s">
        <v>25</v>
      </c>
      <c r="M16" s="45"/>
      <c r="N16" s="45"/>
      <c r="O16" s="46"/>
    </row>
    <row r="17" spans="1:15" ht="86.25">
      <c r="A17" s="14" t="s">
        <v>26</v>
      </c>
      <c r="B17" s="2" t="s">
        <v>27</v>
      </c>
      <c r="C17" s="29" t="s">
        <v>28</v>
      </c>
      <c r="D17" s="30" t="s">
        <v>29</v>
      </c>
      <c r="E17" s="31" t="s">
        <v>14</v>
      </c>
      <c r="F17" s="32" t="s">
        <v>28</v>
      </c>
      <c r="G17" s="33" t="s">
        <v>29</v>
      </c>
      <c r="H17" s="34" t="s">
        <v>14</v>
      </c>
      <c r="I17" s="29" t="s">
        <v>28</v>
      </c>
      <c r="J17" s="30" t="s">
        <v>29</v>
      </c>
      <c r="K17" s="31" t="s">
        <v>14</v>
      </c>
      <c r="L17" s="32" t="s">
        <v>28</v>
      </c>
      <c r="M17" s="33" t="s">
        <v>29</v>
      </c>
      <c r="N17" s="41" t="s">
        <v>14</v>
      </c>
      <c r="O17" s="47" t="s">
        <v>36</v>
      </c>
    </row>
    <row r="18" spans="1:15" ht="15">
      <c r="A18" s="1">
        <v>1</v>
      </c>
      <c r="B18" s="35" t="str">
        <f>Auslosung!B24</f>
        <v>Black Hawks</v>
      </c>
      <c r="C18" s="36">
        <f>Spielplan!I39</f>
        <v>8</v>
      </c>
      <c r="D18" s="37">
        <f>Spielplan!K39</f>
        <v>1</v>
      </c>
      <c r="E18" s="38">
        <f>Spielplan!M39</f>
        <v>3</v>
      </c>
      <c r="F18" s="39">
        <f>Spielplan!K40</f>
        <v>3</v>
      </c>
      <c r="G18" s="20">
        <f>Spielplan!I40</f>
        <v>0</v>
      </c>
      <c r="H18" s="40">
        <f>Spielplan!O40</f>
        <v>3</v>
      </c>
      <c r="I18" s="36">
        <f>Spielplan!K43</f>
        <v>5</v>
      </c>
      <c r="J18" s="37">
        <f>Spielplan!I43</f>
        <v>0</v>
      </c>
      <c r="K18" s="38">
        <f>Spielplan!O43</f>
        <v>3</v>
      </c>
      <c r="L18" s="39">
        <f aca="true" t="shared" si="1" ref="L18:N20">C18+F18+I18</f>
        <v>16</v>
      </c>
      <c r="M18" s="20">
        <f t="shared" si="1"/>
        <v>1</v>
      </c>
      <c r="N18" s="42">
        <f t="shared" si="1"/>
        <v>9</v>
      </c>
      <c r="O18" s="48">
        <f>L18-M18</f>
        <v>15</v>
      </c>
    </row>
    <row r="19" spans="1:15" ht="15">
      <c r="A19" s="1">
        <v>2</v>
      </c>
      <c r="B19" s="35" t="str">
        <f>Auslosung!B25</f>
        <v>Chipmunks</v>
      </c>
      <c r="C19" s="36">
        <f>Spielplan!K39</f>
        <v>1</v>
      </c>
      <c r="D19" s="37">
        <f>Spielplan!I39</f>
        <v>8</v>
      </c>
      <c r="E19" s="38">
        <f>Spielplan!O39</f>
        <v>0</v>
      </c>
      <c r="F19" s="39">
        <f>Spielplan!K41</f>
        <v>0</v>
      </c>
      <c r="G19" s="20">
        <f>Spielplan!I41</f>
        <v>0</v>
      </c>
      <c r="H19" s="40">
        <f>Spielplan!O41</f>
        <v>1</v>
      </c>
      <c r="I19" s="36">
        <f>Spielplan!I42</f>
        <v>2</v>
      </c>
      <c r="J19" s="37">
        <f>Spielplan!K42</f>
        <v>0</v>
      </c>
      <c r="K19" s="38">
        <f>Spielplan!M42</f>
        <v>3</v>
      </c>
      <c r="L19" s="39">
        <f t="shared" si="1"/>
        <v>3</v>
      </c>
      <c r="M19" s="20">
        <f t="shared" si="1"/>
        <v>8</v>
      </c>
      <c r="N19" s="42">
        <f t="shared" si="1"/>
        <v>4</v>
      </c>
      <c r="O19" s="48">
        <f>L19-M19</f>
        <v>-5</v>
      </c>
    </row>
    <row r="20" spans="1:15" ht="15">
      <c r="A20" s="1">
        <v>3</v>
      </c>
      <c r="B20" s="35" t="str">
        <f>Auslosung!B23</f>
        <v>Unicycle Tigers 1</v>
      </c>
      <c r="C20" s="36">
        <f>Spielplan!K38</f>
        <v>1</v>
      </c>
      <c r="D20" s="37">
        <f>Spielplan!I38</f>
        <v>1</v>
      </c>
      <c r="E20" s="38">
        <f>Spielplan!O38</f>
        <v>1</v>
      </c>
      <c r="F20" s="39">
        <f>Spielplan!I41</f>
        <v>0</v>
      </c>
      <c r="G20" s="20">
        <f>Spielplan!K41</f>
        <v>0</v>
      </c>
      <c r="H20" s="40">
        <f>Spielplan!M41</f>
        <v>1</v>
      </c>
      <c r="I20" s="36">
        <f>Spielplan!I43</f>
        <v>0</v>
      </c>
      <c r="J20" s="37">
        <f>Spielplan!K43</f>
        <v>5</v>
      </c>
      <c r="K20" s="38">
        <f>Spielplan!M43</f>
        <v>0</v>
      </c>
      <c r="L20" s="39">
        <f t="shared" si="1"/>
        <v>1</v>
      </c>
      <c r="M20" s="20">
        <f t="shared" si="1"/>
        <v>6</v>
      </c>
      <c r="N20" s="42">
        <f t="shared" si="1"/>
        <v>2</v>
      </c>
      <c r="O20" s="48">
        <f>L20-M20</f>
        <v>-5</v>
      </c>
    </row>
    <row r="21" spans="1:15" ht="15.75" thickBot="1">
      <c r="A21" s="1">
        <v>4</v>
      </c>
      <c r="B21" s="35" t="str">
        <f>Auslosung!B22</f>
        <v>Beavers</v>
      </c>
      <c r="C21" s="53">
        <f>Spielplan!I38</f>
        <v>1</v>
      </c>
      <c r="D21" s="54">
        <f>Spielplan!K38</f>
        <v>1</v>
      </c>
      <c r="E21" s="55">
        <f>Spielplan!M38</f>
        <v>1</v>
      </c>
      <c r="F21" s="49">
        <f>Spielplan!I40</f>
        <v>0</v>
      </c>
      <c r="G21" s="50">
        <f>Spielplan!K40</f>
        <v>3</v>
      </c>
      <c r="H21" s="56">
        <f>Spielplan!M40</f>
        <v>0</v>
      </c>
      <c r="I21" s="53">
        <f>Spielplan!K42</f>
        <v>0</v>
      </c>
      <c r="J21" s="54">
        <f>Spielplan!I42</f>
        <v>2</v>
      </c>
      <c r="K21" s="55">
        <f>Spielplan!O42</f>
        <v>0</v>
      </c>
      <c r="L21" s="49">
        <f>C21+F21+I21</f>
        <v>1</v>
      </c>
      <c r="M21" s="50">
        <f>D21+G21+J21</f>
        <v>6</v>
      </c>
      <c r="N21" s="51">
        <f>E21+H21+K21</f>
        <v>1</v>
      </c>
      <c r="O21" s="52">
        <f>L21-M21</f>
        <v>-5</v>
      </c>
    </row>
  </sheetData>
  <sheetProtection/>
  <mergeCells count="11">
    <mergeCell ref="F6:H6"/>
    <mergeCell ref="I6:K6"/>
    <mergeCell ref="L6:O6"/>
    <mergeCell ref="A5:O5"/>
    <mergeCell ref="A15:O15"/>
    <mergeCell ref="A1:D3"/>
    <mergeCell ref="L1:O3"/>
    <mergeCell ref="E1:K1"/>
    <mergeCell ref="E2:K2"/>
    <mergeCell ref="E3:K3"/>
    <mergeCell ref="C6:E6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="90" zoomScaleNormal="90" zoomScalePageLayoutView="0" workbookViewId="0" topLeftCell="A1">
      <selection activeCell="L27" sqref="L27"/>
    </sheetView>
  </sheetViews>
  <sheetFormatPr defaultColWidth="11.421875" defaultRowHeight="12.75"/>
  <cols>
    <col min="1" max="1" width="4.7109375" style="0" customWidth="1"/>
    <col min="2" max="3" width="7.7109375" style="0" customWidth="1"/>
    <col min="4" max="4" width="1.7109375" style="0" customWidth="1"/>
    <col min="5" max="5" width="21.7109375" style="0" customWidth="1"/>
    <col min="6" max="6" width="1.7109375" style="0" customWidth="1"/>
    <col min="7" max="7" width="21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12.140625" style="0" customWidth="1"/>
  </cols>
  <sheetData>
    <row r="1" spans="1:18" ht="16.5" customHeight="1">
      <c r="A1" s="95"/>
      <c r="B1" s="95"/>
      <c r="C1" s="95"/>
      <c r="D1" s="95"/>
      <c r="E1" s="101"/>
      <c r="F1" s="138" t="s">
        <v>32</v>
      </c>
      <c r="G1" s="139"/>
      <c r="H1" s="139"/>
      <c r="I1" s="139"/>
      <c r="J1" s="139"/>
      <c r="K1" s="139"/>
      <c r="L1" s="139"/>
      <c r="M1" s="139"/>
      <c r="N1" s="140"/>
      <c r="O1" s="111"/>
      <c r="P1" s="95"/>
      <c r="Q1" s="95"/>
      <c r="R1" s="95"/>
    </row>
    <row r="2" spans="1:18" ht="16.5" customHeight="1">
      <c r="A2" s="95"/>
      <c r="B2" s="95"/>
      <c r="C2" s="95"/>
      <c r="D2" s="95"/>
      <c r="E2" s="101"/>
      <c r="F2" s="141" t="s">
        <v>58</v>
      </c>
      <c r="G2" s="142"/>
      <c r="H2" s="142"/>
      <c r="I2" s="142"/>
      <c r="J2" s="142"/>
      <c r="K2" s="142"/>
      <c r="L2" s="142"/>
      <c r="M2" s="142"/>
      <c r="N2" s="143"/>
      <c r="O2" s="111"/>
      <c r="P2" s="95"/>
      <c r="Q2" s="95"/>
      <c r="R2" s="95"/>
    </row>
    <row r="3" spans="1:18" ht="16.5" customHeight="1">
      <c r="A3" s="95"/>
      <c r="B3" s="95"/>
      <c r="C3" s="95"/>
      <c r="D3" s="95"/>
      <c r="E3" s="101"/>
      <c r="F3" s="144" t="s">
        <v>68</v>
      </c>
      <c r="G3" s="145"/>
      <c r="H3" s="145"/>
      <c r="I3" s="145"/>
      <c r="J3" s="145"/>
      <c r="K3" s="145"/>
      <c r="L3" s="145"/>
      <c r="M3" s="145"/>
      <c r="N3" s="146"/>
      <c r="O3" s="111"/>
      <c r="P3" s="95"/>
      <c r="Q3" s="95"/>
      <c r="R3" s="95"/>
    </row>
    <row r="5" spans="1:17" ht="15.75">
      <c r="A5" s="86" t="s">
        <v>4</v>
      </c>
      <c r="B5" s="87"/>
      <c r="C5" s="87"/>
      <c r="D5" s="88"/>
      <c r="E5" s="83" t="str">
        <f>Auslosung!B5</f>
        <v>Emmenbrücke</v>
      </c>
      <c r="F5" s="83"/>
      <c r="G5" s="83"/>
      <c r="N5" s="86" t="s">
        <v>6</v>
      </c>
      <c r="O5" s="87"/>
      <c r="P5" s="88"/>
      <c r="Q5" s="9"/>
    </row>
    <row r="6" spans="1:17" ht="15.75">
      <c r="A6" s="86" t="s">
        <v>2</v>
      </c>
      <c r="B6" s="87"/>
      <c r="C6" s="87"/>
      <c r="D6" s="88"/>
      <c r="E6" s="113">
        <f>Auslosung!B6</f>
        <v>40678</v>
      </c>
      <c r="F6" s="83"/>
      <c r="G6" s="83"/>
      <c r="N6" s="98" t="s">
        <v>7</v>
      </c>
      <c r="O6" s="98"/>
      <c r="P6" s="98"/>
      <c r="Q6" s="11">
        <v>0.5208333333333334</v>
      </c>
    </row>
    <row r="7" spans="1:17" ht="15.75">
      <c r="A7" s="86" t="s">
        <v>8</v>
      </c>
      <c r="B7" s="87"/>
      <c r="C7" s="87"/>
      <c r="D7" s="88"/>
      <c r="E7" s="83" t="str">
        <f>Auslosung!B7</f>
        <v>ATB Emmenbrücke</v>
      </c>
      <c r="F7" s="83"/>
      <c r="G7" s="83"/>
      <c r="N7" s="98" t="s">
        <v>9</v>
      </c>
      <c r="O7" s="98"/>
      <c r="P7" s="98"/>
      <c r="Q7" s="12">
        <v>0.011111111111111112</v>
      </c>
    </row>
    <row r="8" spans="14:17" ht="15">
      <c r="N8" s="98" t="s">
        <v>10</v>
      </c>
      <c r="O8" s="98"/>
      <c r="P8" s="98"/>
      <c r="Q8" s="12">
        <v>0.001388888888888889</v>
      </c>
    </row>
    <row r="9" spans="14:17" ht="15">
      <c r="N9" s="98"/>
      <c r="O9" s="98"/>
      <c r="P9" s="98"/>
      <c r="Q9" s="12"/>
    </row>
    <row r="11" spans="16:18" ht="17.25" customHeight="1">
      <c r="P11" s="137" t="s">
        <v>12</v>
      </c>
      <c r="Q11" s="137"/>
      <c r="R11" s="137"/>
    </row>
    <row r="12" spans="1:18" ht="51">
      <c r="A12" s="16" t="s">
        <v>19</v>
      </c>
      <c r="B12" s="3" t="s">
        <v>15</v>
      </c>
      <c r="C12" s="3" t="s">
        <v>16</v>
      </c>
      <c r="D12" s="60"/>
      <c r="E12" s="3" t="s">
        <v>17</v>
      </c>
      <c r="F12" s="3"/>
      <c r="G12" s="3" t="s">
        <v>18</v>
      </c>
      <c r="H12" s="60"/>
      <c r="I12" s="3" t="s">
        <v>13</v>
      </c>
      <c r="J12" s="3"/>
      <c r="K12" s="3" t="s">
        <v>13</v>
      </c>
      <c r="L12" s="60"/>
      <c r="M12" s="3" t="s">
        <v>14</v>
      </c>
      <c r="N12" s="3"/>
      <c r="O12" s="3" t="s">
        <v>14</v>
      </c>
      <c r="P12" s="17">
        <v>1</v>
      </c>
      <c r="Q12" s="17">
        <v>2</v>
      </c>
      <c r="R12" s="17">
        <v>3</v>
      </c>
    </row>
    <row r="13" spans="1:18" ht="15">
      <c r="A13" s="3">
        <v>13</v>
      </c>
      <c r="B13" s="76">
        <f>Q6</f>
        <v>0.5208333333333334</v>
      </c>
      <c r="C13" s="76">
        <f>B13+Q7</f>
        <v>0.5319444444444444</v>
      </c>
      <c r="D13" s="43"/>
      <c r="E13" s="10" t="str">
        <f>'Rangliste Vorrunde'!B10</f>
        <v>Happy Birds</v>
      </c>
      <c r="F13" s="17" t="s">
        <v>31</v>
      </c>
      <c r="G13" s="28" t="str">
        <f>'Rangliste Vorrunde'!B21</f>
        <v>Beavers</v>
      </c>
      <c r="H13" s="43"/>
      <c r="I13" s="17">
        <v>0</v>
      </c>
      <c r="J13" s="17" t="s">
        <v>31</v>
      </c>
      <c r="K13" s="17">
        <v>3</v>
      </c>
      <c r="L13" s="43"/>
      <c r="M13" s="17">
        <v>0</v>
      </c>
      <c r="N13" s="17" t="s">
        <v>31</v>
      </c>
      <c r="O13" s="17">
        <v>3</v>
      </c>
      <c r="P13" s="19"/>
      <c r="Q13" s="19"/>
      <c r="R13" s="19"/>
    </row>
    <row r="14" spans="1:18" ht="15">
      <c r="A14" s="3">
        <v>14</v>
      </c>
      <c r="B14" s="76">
        <f>C13+Q8</f>
        <v>0.5333333333333333</v>
      </c>
      <c r="C14" s="76">
        <f>B14+Q7</f>
        <v>0.5444444444444444</v>
      </c>
      <c r="D14" s="43"/>
      <c r="E14" s="10" t="str">
        <f>'Rangliste Vorrunde'!B11</f>
        <v>Tornados</v>
      </c>
      <c r="F14" s="17" t="s">
        <v>31</v>
      </c>
      <c r="G14" s="10" t="str">
        <f>'Rangliste Vorrunde'!B20</f>
        <v>Unicycle Tigers 1</v>
      </c>
      <c r="H14" s="43"/>
      <c r="I14" s="17">
        <v>3</v>
      </c>
      <c r="J14" s="17" t="s">
        <v>31</v>
      </c>
      <c r="K14" s="17">
        <v>5</v>
      </c>
      <c r="L14" s="43"/>
      <c r="M14" s="17">
        <v>0</v>
      </c>
      <c r="N14" s="17" t="s">
        <v>31</v>
      </c>
      <c r="O14" s="17">
        <v>3</v>
      </c>
      <c r="P14" s="19"/>
      <c r="Q14" s="19"/>
      <c r="R14" s="19"/>
    </row>
    <row r="15" spans="1:18" ht="15">
      <c r="A15" s="3">
        <v>15</v>
      </c>
      <c r="B15" s="76">
        <f>C14+Q8</f>
        <v>0.5458333333333333</v>
      </c>
      <c r="C15" s="76">
        <f>B15+Q7</f>
        <v>0.5569444444444444</v>
      </c>
      <c r="D15" s="43"/>
      <c r="E15" s="10" t="str">
        <f>'Rangliste Vorrunde'!B8</f>
        <v>Devils</v>
      </c>
      <c r="F15" s="17" t="s">
        <v>31</v>
      </c>
      <c r="G15" s="10" t="str">
        <f>'Rangliste Vorrunde'!B19</f>
        <v>Chipmunks</v>
      </c>
      <c r="H15" s="43"/>
      <c r="I15" s="17">
        <v>4</v>
      </c>
      <c r="J15" s="17" t="s">
        <v>31</v>
      </c>
      <c r="K15" s="17">
        <v>2</v>
      </c>
      <c r="L15" s="43"/>
      <c r="M15" s="17">
        <v>3</v>
      </c>
      <c r="N15" s="17" t="s">
        <v>31</v>
      </c>
      <c r="O15" s="17">
        <v>0</v>
      </c>
      <c r="P15" s="19"/>
      <c r="Q15" s="19"/>
      <c r="R15" s="19"/>
    </row>
    <row r="16" spans="1:18" ht="15">
      <c r="A16" s="3">
        <v>16</v>
      </c>
      <c r="B16" s="76">
        <f>C15+Q8</f>
        <v>0.5583333333333332</v>
      </c>
      <c r="C16" s="76">
        <f>B16+Q7</f>
        <v>0.5694444444444443</v>
      </c>
      <c r="D16" s="9"/>
      <c r="E16" s="10" t="str">
        <f>'Rangliste Vorrunde'!B9</f>
        <v>Hedgehogs</v>
      </c>
      <c r="F16" s="17" t="s">
        <v>31</v>
      </c>
      <c r="G16" s="10" t="str">
        <f>'Rangliste Vorrunde'!B18</f>
        <v>Black Hawks</v>
      </c>
      <c r="H16" s="9"/>
      <c r="I16" s="17">
        <v>2</v>
      </c>
      <c r="J16" s="17" t="s">
        <v>31</v>
      </c>
      <c r="K16" s="17">
        <v>5</v>
      </c>
      <c r="L16" s="9"/>
      <c r="M16" s="17">
        <v>0</v>
      </c>
      <c r="N16" s="17" t="s">
        <v>31</v>
      </c>
      <c r="O16" s="17">
        <v>3</v>
      </c>
      <c r="P16" s="19"/>
      <c r="Q16" s="19"/>
      <c r="R16" s="19"/>
    </row>
    <row r="21" spans="3:7" ht="15">
      <c r="C21" s="27" t="s">
        <v>38</v>
      </c>
      <c r="D21" s="60"/>
      <c r="E21" s="3" t="s">
        <v>33</v>
      </c>
      <c r="F21" s="60"/>
      <c r="G21" s="3" t="s">
        <v>34</v>
      </c>
    </row>
    <row r="22" spans="3:7" ht="14.25">
      <c r="C22" s="27">
        <v>13</v>
      </c>
      <c r="D22" s="43"/>
      <c r="E22" s="61" t="str">
        <f>G13</f>
        <v>Beavers</v>
      </c>
      <c r="F22" s="62"/>
      <c r="G22" s="63" t="str">
        <f>E13</f>
        <v>Happy Birds</v>
      </c>
    </row>
    <row r="23" spans="3:7" ht="14.25">
      <c r="C23" s="27">
        <v>14</v>
      </c>
      <c r="D23" s="43"/>
      <c r="E23" s="61" t="s">
        <v>66</v>
      </c>
      <c r="F23" s="62"/>
      <c r="G23" s="63" t="s">
        <v>65</v>
      </c>
    </row>
    <row r="24" spans="3:7" ht="14.25">
      <c r="C24" s="27">
        <v>15</v>
      </c>
      <c r="D24" s="43"/>
      <c r="E24" s="61" t="str">
        <f>E15</f>
        <v>Devils</v>
      </c>
      <c r="F24" s="62"/>
      <c r="G24" s="63" t="str">
        <f>G15</f>
        <v>Chipmunks</v>
      </c>
    </row>
    <row r="25" spans="3:7" ht="14.25">
      <c r="C25" s="27">
        <v>16</v>
      </c>
      <c r="D25" s="9"/>
      <c r="E25" s="61" t="str">
        <f>G16</f>
        <v>Black Hawks</v>
      </c>
      <c r="F25" s="64"/>
      <c r="G25" s="63" t="str">
        <f>E16</f>
        <v>Hedgehogs</v>
      </c>
    </row>
  </sheetData>
  <sheetProtection/>
  <mergeCells count="17">
    <mergeCell ref="N5:P5"/>
    <mergeCell ref="N6:P6"/>
    <mergeCell ref="N7:P7"/>
    <mergeCell ref="A6:D6"/>
    <mergeCell ref="E6:G6"/>
    <mergeCell ref="N8:P8"/>
    <mergeCell ref="E5:G5"/>
    <mergeCell ref="N9:P9"/>
    <mergeCell ref="P11:R11"/>
    <mergeCell ref="A1:E3"/>
    <mergeCell ref="O1:R3"/>
    <mergeCell ref="F1:N1"/>
    <mergeCell ref="F2:N2"/>
    <mergeCell ref="F3:N3"/>
    <mergeCell ref="A7:D7"/>
    <mergeCell ref="E7:G7"/>
    <mergeCell ref="A5:D5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F3" sqref="F3:N3"/>
    </sheetView>
  </sheetViews>
  <sheetFormatPr defaultColWidth="11.421875" defaultRowHeight="12.75"/>
  <cols>
    <col min="1" max="1" width="5.00390625" style="0" customWidth="1"/>
    <col min="2" max="3" width="7.7109375" style="0" customWidth="1"/>
    <col min="4" max="4" width="1.421875" style="0" customWidth="1"/>
    <col min="5" max="5" width="22.7109375" style="0" customWidth="1"/>
    <col min="6" max="6" width="1.57421875" style="0" customWidth="1"/>
    <col min="7" max="7" width="22.7109375" style="0" customWidth="1"/>
    <col min="8" max="8" width="1.57421875" style="0" customWidth="1"/>
    <col min="9" max="9" width="7.7109375" style="0" customWidth="1"/>
    <col min="10" max="10" width="1.574218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11.8515625" style="0" customWidth="1"/>
  </cols>
  <sheetData>
    <row r="1" spans="1:18" ht="16.5" customHeight="1">
      <c r="A1" s="95"/>
      <c r="B1" s="95"/>
      <c r="C1" s="95"/>
      <c r="D1" s="95"/>
      <c r="E1" s="101"/>
      <c r="F1" s="138" t="s">
        <v>42</v>
      </c>
      <c r="G1" s="139"/>
      <c r="H1" s="139"/>
      <c r="I1" s="139"/>
      <c r="J1" s="139"/>
      <c r="K1" s="139"/>
      <c r="L1" s="139"/>
      <c r="M1" s="139"/>
      <c r="N1" s="140"/>
      <c r="O1" s="111"/>
      <c r="P1" s="95"/>
      <c r="Q1" s="95"/>
      <c r="R1" s="95"/>
    </row>
    <row r="2" spans="1:18" ht="16.5" customHeight="1">
      <c r="A2" s="95"/>
      <c r="B2" s="95"/>
      <c r="C2" s="95"/>
      <c r="D2" s="95"/>
      <c r="E2" s="101"/>
      <c r="F2" s="141" t="s">
        <v>73</v>
      </c>
      <c r="G2" s="142"/>
      <c r="H2" s="142"/>
      <c r="I2" s="142"/>
      <c r="J2" s="142"/>
      <c r="K2" s="142"/>
      <c r="L2" s="142"/>
      <c r="M2" s="142"/>
      <c r="N2" s="143"/>
      <c r="O2" s="111"/>
      <c r="P2" s="95"/>
      <c r="Q2" s="95"/>
      <c r="R2" s="95"/>
    </row>
    <row r="3" spans="1:18" ht="16.5" customHeight="1">
      <c r="A3" s="95"/>
      <c r="B3" s="95"/>
      <c r="C3" s="95"/>
      <c r="D3" s="95"/>
      <c r="E3" s="101"/>
      <c r="F3" s="144" t="s">
        <v>68</v>
      </c>
      <c r="G3" s="145"/>
      <c r="H3" s="145"/>
      <c r="I3" s="145"/>
      <c r="J3" s="145"/>
      <c r="K3" s="145"/>
      <c r="L3" s="145"/>
      <c r="M3" s="145"/>
      <c r="N3" s="146"/>
      <c r="O3" s="111"/>
      <c r="P3" s="95"/>
      <c r="Q3" s="95"/>
      <c r="R3" s="95"/>
    </row>
    <row r="5" spans="1:17" ht="15.75">
      <c r="A5" s="4" t="s">
        <v>4</v>
      </c>
      <c r="B5" s="5"/>
      <c r="C5" s="5"/>
      <c r="D5" s="6"/>
      <c r="E5" s="7" t="str">
        <f>Auslosung!B5</f>
        <v>Emmenbrücke</v>
      </c>
      <c r="F5" s="7"/>
      <c r="G5" s="7"/>
      <c r="N5" s="4" t="s">
        <v>6</v>
      </c>
      <c r="O5" s="5"/>
      <c r="P5" s="6"/>
      <c r="Q5" s="9"/>
    </row>
    <row r="6" spans="1:17" ht="15.75">
      <c r="A6" s="4" t="s">
        <v>2</v>
      </c>
      <c r="B6" s="5"/>
      <c r="C6" s="5"/>
      <c r="D6" s="6"/>
      <c r="E6" s="78">
        <f>Auslosung!B6</f>
        <v>40678</v>
      </c>
      <c r="F6" s="79"/>
      <c r="G6" s="80"/>
      <c r="N6" s="10" t="s">
        <v>7</v>
      </c>
      <c r="O6" s="10"/>
      <c r="P6" s="10"/>
      <c r="Q6" s="11">
        <v>0.5833333333333334</v>
      </c>
    </row>
    <row r="7" spans="1:18" ht="15.75">
      <c r="A7" s="4" t="s">
        <v>8</v>
      </c>
      <c r="B7" s="5"/>
      <c r="C7" s="5"/>
      <c r="D7" s="6"/>
      <c r="E7" s="4" t="str">
        <f>Auslosung!B7</f>
        <v>ATB Emmenbrücke</v>
      </c>
      <c r="F7" s="5"/>
      <c r="G7" s="6"/>
      <c r="N7" s="10" t="s">
        <v>9</v>
      </c>
      <c r="O7" s="10"/>
      <c r="P7" s="10"/>
      <c r="Q7" s="12">
        <v>0.006944444444444444</v>
      </c>
      <c r="R7" s="82" t="s">
        <v>72</v>
      </c>
    </row>
    <row r="8" spans="14:17" ht="15">
      <c r="N8" s="10" t="s">
        <v>10</v>
      </c>
      <c r="O8" s="10"/>
      <c r="P8" s="10"/>
      <c r="Q8" s="12">
        <v>0.001388888888888889</v>
      </c>
    </row>
    <row r="9" spans="14:18" ht="15">
      <c r="N9" s="98" t="s">
        <v>71</v>
      </c>
      <c r="O9" s="98"/>
      <c r="P9" s="98"/>
      <c r="Q9" s="12">
        <v>0.005555555555555556</v>
      </c>
      <c r="R9" s="82" t="s">
        <v>72</v>
      </c>
    </row>
    <row r="12" spans="16:18" ht="15">
      <c r="P12" s="15" t="s">
        <v>12</v>
      </c>
      <c r="Q12" s="15"/>
      <c r="R12" s="15"/>
    </row>
    <row r="13" spans="1:18" ht="51">
      <c r="A13" s="16" t="s">
        <v>19</v>
      </c>
      <c r="B13" s="3" t="s">
        <v>15</v>
      </c>
      <c r="C13" s="3" t="s">
        <v>16</v>
      </c>
      <c r="D13" s="3"/>
      <c r="E13" s="3" t="s">
        <v>17</v>
      </c>
      <c r="F13" s="3"/>
      <c r="G13" s="3" t="s">
        <v>18</v>
      </c>
      <c r="H13" s="3"/>
      <c r="I13" s="3" t="s">
        <v>13</v>
      </c>
      <c r="J13" s="3"/>
      <c r="K13" s="3" t="s">
        <v>13</v>
      </c>
      <c r="L13" s="3"/>
      <c r="M13" s="3" t="s">
        <v>14</v>
      </c>
      <c r="N13" s="3"/>
      <c r="O13" s="3" t="s">
        <v>14</v>
      </c>
      <c r="P13" s="17">
        <v>1</v>
      </c>
      <c r="Q13" s="17">
        <v>2</v>
      </c>
      <c r="R13" s="17">
        <v>3</v>
      </c>
    </row>
    <row r="14" spans="1:18" ht="15">
      <c r="A14" s="3">
        <v>17</v>
      </c>
      <c r="B14" s="76">
        <f>Q6</f>
        <v>0.5833333333333334</v>
      </c>
      <c r="C14" s="76">
        <f>B14+Q9+Q9</f>
        <v>0.5944444444444444</v>
      </c>
      <c r="D14" s="24"/>
      <c r="E14" s="10" t="str">
        <f>Auslosung!E21</f>
        <v>Young Chipmunks</v>
      </c>
      <c r="F14" s="17" t="s">
        <v>31</v>
      </c>
      <c r="G14" s="28" t="str">
        <f>Auslosung!E22</f>
        <v>Black Hawks 2</v>
      </c>
      <c r="H14" s="24"/>
      <c r="I14" s="17">
        <v>4</v>
      </c>
      <c r="J14" s="17" t="s">
        <v>31</v>
      </c>
      <c r="K14" s="17">
        <v>1</v>
      </c>
      <c r="L14" s="21"/>
      <c r="M14" s="17">
        <v>3</v>
      </c>
      <c r="N14" s="17" t="s">
        <v>31</v>
      </c>
      <c r="O14" s="17">
        <v>0</v>
      </c>
      <c r="P14" s="18"/>
      <c r="Q14" s="18"/>
      <c r="R14" s="18"/>
    </row>
    <row r="15" spans="1:18" ht="15">
      <c r="A15" s="3">
        <v>18</v>
      </c>
      <c r="B15" s="76">
        <f>C14+Q8</f>
        <v>0.5958333333333333</v>
      </c>
      <c r="C15" s="76">
        <f>B15+Q9+Q9</f>
        <v>0.6069444444444444</v>
      </c>
      <c r="D15" s="25"/>
      <c r="E15" s="10" t="str">
        <f>Auslosung!E23</f>
        <v>Ghost Riders</v>
      </c>
      <c r="F15" s="17" t="s">
        <v>31</v>
      </c>
      <c r="G15" s="10" t="str">
        <f>Auslosung!E24</f>
        <v>Flying Bears</v>
      </c>
      <c r="H15" s="25"/>
      <c r="I15" s="17">
        <v>2</v>
      </c>
      <c r="J15" s="17" t="s">
        <v>31</v>
      </c>
      <c r="K15" s="17">
        <v>1</v>
      </c>
      <c r="L15" s="22"/>
      <c r="M15" s="17">
        <v>3</v>
      </c>
      <c r="N15" s="17" t="s">
        <v>31</v>
      </c>
      <c r="O15" s="17">
        <v>0</v>
      </c>
      <c r="P15" s="18"/>
      <c r="Q15" s="18"/>
      <c r="R15" s="18"/>
    </row>
    <row r="16" spans="1:18" ht="15">
      <c r="A16" s="3">
        <v>19</v>
      </c>
      <c r="B16" s="76">
        <f>C15+Q8</f>
        <v>0.6083333333333333</v>
      </c>
      <c r="C16" s="76">
        <f>B16+2*Q7+Q8</f>
        <v>0.623611111111111</v>
      </c>
      <c r="D16" s="25"/>
      <c r="E16" s="10" t="str">
        <f>Zwischenrunde!G22</f>
        <v>Happy Birds</v>
      </c>
      <c r="F16" s="17" t="s">
        <v>31</v>
      </c>
      <c r="G16" s="10" t="str">
        <f>Zwischenrunde!G23</f>
        <v>Tornados</v>
      </c>
      <c r="H16" s="25"/>
      <c r="I16" s="17">
        <v>1</v>
      </c>
      <c r="J16" s="17" t="s">
        <v>31</v>
      </c>
      <c r="K16" s="17">
        <v>2</v>
      </c>
      <c r="L16" s="22"/>
      <c r="M16" s="17">
        <v>0</v>
      </c>
      <c r="N16" s="17" t="s">
        <v>31</v>
      </c>
      <c r="O16" s="17">
        <v>3</v>
      </c>
      <c r="P16" s="18"/>
      <c r="Q16" s="18"/>
      <c r="R16" s="18"/>
    </row>
    <row r="17" spans="1:18" ht="15">
      <c r="A17" s="3">
        <v>20</v>
      </c>
      <c r="B17" s="76">
        <f>C16+Q8</f>
        <v>0.6249999999999999</v>
      </c>
      <c r="C17" s="76">
        <f>B17+2*Q7+Q8</f>
        <v>0.6402777777777776</v>
      </c>
      <c r="D17" s="43"/>
      <c r="E17" s="10" t="str">
        <f>Zwischenrunde!E22</f>
        <v>Beavers</v>
      </c>
      <c r="F17" s="17" t="s">
        <v>31</v>
      </c>
      <c r="G17" s="10" t="str">
        <f>Zwischenrunde!E23</f>
        <v>Unicycle Tigers 1</v>
      </c>
      <c r="H17" s="43"/>
      <c r="I17" s="17">
        <v>1</v>
      </c>
      <c r="J17" s="17" t="s">
        <v>31</v>
      </c>
      <c r="K17" s="17">
        <v>3</v>
      </c>
      <c r="L17" s="43"/>
      <c r="M17" s="17">
        <v>0</v>
      </c>
      <c r="N17" s="17" t="s">
        <v>31</v>
      </c>
      <c r="O17" s="17">
        <v>3</v>
      </c>
      <c r="P17" s="19"/>
      <c r="Q17" s="19"/>
      <c r="R17" s="19"/>
    </row>
    <row r="18" spans="1:18" ht="15">
      <c r="A18" s="3">
        <v>21</v>
      </c>
      <c r="B18" s="76">
        <f>C17+Q8</f>
        <v>0.6416666666666665</v>
      </c>
      <c r="C18" s="76">
        <f>B18+2*Q9</f>
        <v>0.6527777777777776</v>
      </c>
      <c r="D18" s="25"/>
      <c r="E18" s="10" t="str">
        <f>Auslosung!E21</f>
        <v>Young Chipmunks</v>
      </c>
      <c r="F18" s="17" t="s">
        <v>31</v>
      </c>
      <c r="G18" s="10" t="str">
        <f>Auslosung!E23</f>
        <v>Ghost Riders</v>
      </c>
      <c r="H18" s="25"/>
      <c r="I18" s="17">
        <v>1</v>
      </c>
      <c r="J18" s="17" t="s">
        <v>31</v>
      </c>
      <c r="K18" s="17">
        <v>2</v>
      </c>
      <c r="L18" s="22"/>
      <c r="M18" s="17">
        <v>0</v>
      </c>
      <c r="N18" s="17" t="s">
        <v>31</v>
      </c>
      <c r="O18" s="17">
        <v>3</v>
      </c>
      <c r="P18" s="18"/>
      <c r="Q18" s="18"/>
      <c r="R18" s="18"/>
    </row>
    <row r="19" spans="1:18" ht="15">
      <c r="A19" s="3">
        <v>22</v>
      </c>
      <c r="B19" s="76">
        <f>C18+Q8</f>
        <v>0.6541666666666665</v>
      </c>
      <c r="C19" s="76">
        <f>B19+2*Q9</f>
        <v>0.6652777777777775</v>
      </c>
      <c r="D19" s="25"/>
      <c r="E19" s="10" t="str">
        <f>Auslosung!E22</f>
        <v>Black Hawks 2</v>
      </c>
      <c r="F19" s="17" t="s">
        <v>31</v>
      </c>
      <c r="G19" s="10" t="str">
        <f>Auslosung!E24</f>
        <v>Flying Bears</v>
      </c>
      <c r="H19" s="25"/>
      <c r="I19" s="17">
        <v>0</v>
      </c>
      <c r="J19" s="17" t="s">
        <v>31</v>
      </c>
      <c r="K19" s="17">
        <v>4</v>
      </c>
      <c r="L19" s="22"/>
      <c r="M19" s="17">
        <v>0</v>
      </c>
      <c r="N19" s="17" t="s">
        <v>31</v>
      </c>
      <c r="O19" s="17">
        <v>3</v>
      </c>
      <c r="P19" s="18"/>
      <c r="Q19" s="18"/>
      <c r="R19" s="18"/>
    </row>
    <row r="20" spans="1:18" ht="15">
      <c r="A20" s="3">
        <v>23</v>
      </c>
      <c r="B20" s="76">
        <f>C19+Q8</f>
        <v>0.6666666666666664</v>
      </c>
      <c r="C20" s="76">
        <f>B20+2*Q7+Q8</f>
        <v>0.6819444444444441</v>
      </c>
      <c r="D20" s="26"/>
      <c r="E20" s="10" t="str">
        <f>Zwischenrunde!G25</f>
        <v>Hedgehogs</v>
      </c>
      <c r="F20" s="17" t="s">
        <v>31</v>
      </c>
      <c r="G20" s="10" t="str">
        <f>Zwischenrunde!G24</f>
        <v>Chipmunks</v>
      </c>
      <c r="H20" s="26"/>
      <c r="I20" s="17">
        <v>6</v>
      </c>
      <c r="J20" s="17" t="s">
        <v>31</v>
      </c>
      <c r="K20" s="17">
        <v>0</v>
      </c>
      <c r="L20" s="23"/>
      <c r="M20" s="17">
        <v>3</v>
      </c>
      <c r="N20" s="17" t="s">
        <v>31</v>
      </c>
      <c r="O20" s="17">
        <v>0</v>
      </c>
      <c r="P20" s="18"/>
      <c r="Q20" s="18"/>
      <c r="R20" s="18"/>
    </row>
    <row r="21" spans="1:18" ht="15">
      <c r="A21" s="3">
        <v>24</v>
      </c>
      <c r="B21" s="76">
        <f>C20+Q8</f>
        <v>0.683333333333333</v>
      </c>
      <c r="C21" s="76">
        <f>B21+2*Q9</f>
        <v>0.6944444444444441</v>
      </c>
      <c r="D21" s="43"/>
      <c r="E21" s="10" t="str">
        <f>Auslosung!E24</f>
        <v>Flying Bears</v>
      </c>
      <c r="F21" s="17" t="s">
        <v>31</v>
      </c>
      <c r="G21" s="28" t="str">
        <f>Auslosung!E21</f>
        <v>Young Chipmunks</v>
      </c>
      <c r="H21" s="43"/>
      <c r="I21" s="17">
        <v>7</v>
      </c>
      <c r="J21" s="17" t="s">
        <v>31</v>
      </c>
      <c r="K21" s="17">
        <v>0</v>
      </c>
      <c r="L21" s="43"/>
      <c r="M21" s="17">
        <v>3</v>
      </c>
      <c r="N21" s="17" t="s">
        <v>31</v>
      </c>
      <c r="O21" s="17">
        <v>0</v>
      </c>
      <c r="P21" s="19"/>
      <c r="Q21" s="19"/>
      <c r="R21" s="19"/>
    </row>
    <row r="22" spans="1:18" ht="15">
      <c r="A22" s="3">
        <v>25</v>
      </c>
      <c r="B22" s="76">
        <f>C21+Q8</f>
        <v>0.695833333333333</v>
      </c>
      <c r="C22" s="76">
        <f>B22+2*Q9</f>
        <v>0.706944444444444</v>
      </c>
      <c r="D22" s="43"/>
      <c r="E22" s="10" t="str">
        <f>Auslosung!E22</f>
        <v>Black Hawks 2</v>
      </c>
      <c r="F22" s="17" t="s">
        <v>31</v>
      </c>
      <c r="G22" s="10" t="str">
        <f>Auslosung!E23</f>
        <v>Ghost Riders</v>
      </c>
      <c r="H22" s="43"/>
      <c r="I22" s="17">
        <v>1</v>
      </c>
      <c r="J22" s="17" t="s">
        <v>31</v>
      </c>
      <c r="K22" s="17">
        <v>2</v>
      </c>
      <c r="L22" s="43"/>
      <c r="M22" s="17">
        <v>0</v>
      </c>
      <c r="N22" s="17" t="s">
        <v>31</v>
      </c>
      <c r="O22" s="17">
        <v>3</v>
      </c>
      <c r="P22" s="19"/>
      <c r="Q22" s="19"/>
      <c r="R22" s="19"/>
    </row>
    <row r="23" spans="1:18" ht="15">
      <c r="A23" s="3">
        <v>26</v>
      </c>
      <c r="B23" s="76">
        <f>C22+Q8</f>
        <v>0.7083333333333329</v>
      </c>
      <c r="C23" s="76">
        <f>B23+2*Q7+Q8</f>
        <v>0.7236111111111106</v>
      </c>
      <c r="D23" s="9"/>
      <c r="E23" s="10" t="str">
        <f>Zwischenrunde!E24</f>
        <v>Devils</v>
      </c>
      <c r="F23" s="17" t="s">
        <v>31</v>
      </c>
      <c r="G23" s="10" t="str">
        <f>Zwischenrunde!E25</f>
        <v>Black Hawks</v>
      </c>
      <c r="H23" s="9"/>
      <c r="I23" s="17">
        <v>5</v>
      </c>
      <c r="J23" s="17" t="s">
        <v>31</v>
      </c>
      <c r="K23" s="17">
        <v>1</v>
      </c>
      <c r="L23" s="9"/>
      <c r="M23" s="17">
        <v>3</v>
      </c>
      <c r="N23" s="17" t="s">
        <v>31</v>
      </c>
      <c r="O23" s="17">
        <v>0</v>
      </c>
      <c r="P23" s="19"/>
      <c r="Q23" s="19"/>
      <c r="R23" s="19"/>
    </row>
    <row r="25" spans="3:7" ht="15">
      <c r="C25" s="27" t="s">
        <v>38</v>
      </c>
      <c r="D25" s="60"/>
      <c r="E25" s="3" t="s">
        <v>33</v>
      </c>
      <c r="F25" s="60"/>
      <c r="G25" s="3" t="s">
        <v>34</v>
      </c>
    </row>
    <row r="26" spans="3:7" ht="14.25">
      <c r="C26" s="27">
        <v>19</v>
      </c>
      <c r="D26" s="43"/>
      <c r="E26" s="61" t="str">
        <f>G16</f>
        <v>Tornados</v>
      </c>
      <c r="F26" s="62"/>
      <c r="G26" s="63" t="str">
        <f>E16</f>
        <v>Happy Birds</v>
      </c>
    </row>
    <row r="27" spans="3:7" ht="14.25">
      <c r="C27" s="27">
        <v>22</v>
      </c>
      <c r="D27" s="43"/>
      <c r="E27" s="61" t="str">
        <f>G17</f>
        <v>Unicycle Tigers 1</v>
      </c>
      <c r="F27" s="62"/>
      <c r="G27" s="63" t="str">
        <f>E17</f>
        <v>Beavers</v>
      </c>
    </row>
    <row r="28" spans="3:7" ht="14.25">
      <c r="C28" s="27">
        <v>25</v>
      </c>
      <c r="D28" s="43"/>
      <c r="E28" s="61" t="str">
        <f>E20</f>
        <v>Hedgehogs</v>
      </c>
      <c r="F28" s="62"/>
      <c r="G28" s="63" t="str">
        <f>G20</f>
        <v>Chipmunks</v>
      </c>
    </row>
    <row r="29" spans="3:7" ht="14.25">
      <c r="C29" s="27">
        <v>26</v>
      </c>
      <c r="D29" s="9"/>
      <c r="E29" s="61" t="str">
        <f>G23</f>
        <v>Black Hawks</v>
      </c>
      <c r="F29" s="64"/>
      <c r="G29" s="63" t="str">
        <f>E23</f>
        <v>Devils</v>
      </c>
    </row>
  </sheetData>
  <sheetProtection/>
  <mergeCells count="6">
    <mergeCell ref="N9:P9"/>
    <mergeCell ref="A1:E3"/>
    <mergeCell ref="F1:N1"/>
    <mergeCell ref="O1:R3"/>
    <mergeCell ref="F2:N2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3" sqref="E3:K3"/>
    </sheetView>
  </sheetViews>
  <sheetFormatPr defaultColWidth="11.421875" defaultRowHeight="12.75"/>
  <cols>
    <col min="1" max="1" width="4.140625" style="0" customWidth="1"/>
    <col min="2" max="2" width="23.140625" style="0" customWidth="1"/>
    <col min="3" max="15" width="8.00390625" style="0" customWidth="1"/>
  </cols>
  <sheetData>
    <row r="1" spans="1:15" ht="16.5" customHeight="1">
      <c r="A1" s="131"/>
      <c r="B1" s="131"/>
      <c r="C1" s="131"/>
      <c r="D1" s="131"/>
      <c r="E1" s="132" t="s">
        <v>39</v>
      </c>
      <c r="F1" s="133"/>
      <c r="G1" s="133"/>
      <c r="H1" s="133"/>
      <c r="I1" s="133"/>
      <c r="J1" s="133"/>
      <c r="K1" s="133"/>
      <c r="L1" s="131"/>
      <c r="M1" s="131"/>
      <c r="N1" s="131"/>
      <c r="O1" s="131"/>
    </row>
    <row r="2" spans="1:15" ht="16.5" customHeight="1">
      <c r="A2" s="131"/>
      <c r="B2" s="131"/>
      <c r="C2" s="131"/>
      <c r="D2" s="131"/>
      <c r="E2" s="132" t="s">
        <v>73</v>
      </c>
      <c r="F2" s="133"/>
      <c r="G2" s="133"/>
      <c r="H2" s="133"/>
      <c r="I2" s="133"/>
      <c r="J2" s="133"/>
      <c r="K2" s="133"/>
      <c r="L2" s="131"/>
      <c r="M2" s="131"/>
      <c r="N2" s="131"/>
      <c r="O2" s="131"/>
    </row>
    <row r="3" spans="1:15" ht="16.5" customHeight="1">
      <c r="A3" s="131"/>
      <c r="B3" s="131"/>
      <c r="C3" s="131"/>
      <c r="D3" s="131"/>
      <c r="E3" s="132" t="s">
        <v>68</v>
      </c>
      <c r="F3" s="133"/>
      <c r="G3" s="133"/>
      <c r="H3" s="133"/>
      <c r="I3" s="133"/>
      <c r="J3" s="133"/>
      <c r="K3" s="133"/>
      <c r="L3" s="131"/>
      <c r="M3" s="131"/>
      <c r="N3" s="131"/>
      <c r="O3" s="131"/>
    </row>
    <row r="6" spans="1:15" ht="16.5" thickBot="1">
      <c r="A6" s="130" t="s">
        <v>40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3:15" ht="12.75">
      <c r="C7" s="124" t="s">
        <v>22</v>
      </c>
      <c r="D7" s="125"/>
      <c r="E7" s="126"/>
      <c r="F7" s="134" t="s">
        <v>23</v>
      </c>
      <c r="G7" s="135"/>
      <c r="H7" s="136"/>
      <c r="I7" s="124" t="s">
        <v>24</v>
      </c>
      <c r="J7" s="125"/>
      <c r="K7" s="126"/>
      <c r="L7" s="127" t="s">
        <v>25</v>
      </c>
      <c r="M7" s="128"/>
      <c r="N7" s="128"/>
      <c r="O7" s="129"/>
    </row>
    <row r="8" spans="1:15" ht="86.25">
      <c r="A8" s="14" t="s">
        <v>26</v>
      </c>
      <c r="B8" s="2" t="s">
        <v>27</v>
      </c>
      <c r="C8" s="29" t="s">
        <v>28</v>
      </c>
      <c r="D8" s="30" t="s">
        <v>29</v>
      </c>
      <c r="E8" s="31" t="s">
        <v>14</v>
      </c>
      <c r="F8" s="32" t="s">
        <v>28</v>
      </c>
      <c r="G8" s="33" t="s">
        <v>29</v>
      </c>
      <c r="H8" s="34" t="s">
        <v>14</v>
      </c>
      <c r="I8" s="29" t="s">
        <v>28</v>
      </c>
      <c r="J8" s="30" t="s">
        <v>29</v>
      </c>
      <c r="K8" s="31" t="s">
        <v>14</v>
      </c>
      <c r="L8" s="32" t="s">
        <v>28</v>
      </c>
      <c r="M8" s="33" t="s">
        <v>29</v>
      </c>
      <c r="N8" s="41" t="s">
        <v>14</v>
      </c>
      <c r="O8" s="47" t="s">
        <v>35</v>
      </c>
    </row>
    <row r="9" spans="1:15" ht="15">
      <c r="A9" s="1">
        <v>1</v>
      </c>
      <c r="B9" s="35" t="str">
        <f>Auslosung!E23</f>
        <v>Ghost Riders</v>
      </c>
      <c r="C9" s="36">
        <f>Finalrunde!I15</f>
        <v>2</v>
      </c>
      <c r="D9" s="37">
        <f>Finalrunde!K15</f>
        <v>1</v>
      </c>
      <c r="E9" s="38">
        <f>Finalrunde!M15</f>
        <v>3</v>
      </c>
      <c r="F9" s="39">
        <f>Finalrunde!K18</f>
        <v>2</v>
      </c>
      <c r="G9" s="20">
        <f>Finalrunde!I18</f>
        <v>1</v>
      </c>
      <c r="H9" s="40">
        <f>Finalrunde!O18</f>
        <v>3</v>
      </c>
      <c r="I9" s="36">
        <f>Finalrunde!K22</f>
        <v>2</v>
      </c>
      <c r="J9" s="37">
        <f>Finalrunde!I22</f>
        <v>1</v>
      </c>
      <c r="K9" s="38">
        <f>Finalrunde!O22</f>
        <v>3</v>
      </c>
      <c r="L9" s="39">
        <f aca="true" t="shared" si="0" ref="L9:N12">C9+F9+I9</f>
        <v>6</v>
      </c>
      <c r="M9" s="20">
        <f t="shared" si="0"/>
        <v>3</v>
      </c>
      <c r="N9" s="42">
        <f t="shared" si="0"/>
        <v>9</v>
      </c>
      <c r="O9" s="48">
        <f>L9-M9</f>
        <v>3</v>
      </c>
    </row>
    <row r="10" spans="1:15" ht="15">
      <c r="A10" s="1">
        <v>2</v>
      </c>
      <c r="B10" s="35" t="str">
        <f>Auslosung!E24</f>
        <v>Flying Bears</v>
      </c>
      <c r="C10" s="36">
        <f>Finalrunde!K15</f>
        <v>1</v>
      </c>
      <c r="D10" s="37">
        <f>Finalrunde!I15</f>
        <v>2</v>
      </c>
      <c r="E10" s="38">
        <f>Finalrunde!O15</f>
        <v>0</v>
      </c>
      <c r="F10" s="39">
        <f>Finalrunde!K19</f>
        <v>4</v>
      </c>
      <c r="G10" s="20">
        <f>Finalrunde!I19</f>
        <v>0</v>
      </c>
      <c r="H10" s="40">
        <f>Finalrunde!O19</f>
        <v>3</v>
      </c>
      <c r="I10" s="36">
        <f>Finalrunde!I21</f>
        <v>7</v>
      </c>
      <c r="J10" s="37">
        <f>Finalrunde!K21</f>
        <v>0</v>
      </c>
      <c r="K10" s="38">
        <f>Finalrunde!M21</f>
        <v>3</v>
      </c>
      <c r="L10" s="39">
        <f t="shared" si="0"/>
        <v>12</v>
      </c>
      <c r="M10" s="20">
        <f t="shared" si="0"/>
        <v>2</v>
      </c>
      <c r="N10" s="42">
        <f t="shared" si="0"/>
        <v>6</v>
      </c>
      <c r="O10" s="48">
        <f>L10-M10</f>
        <v>10</v>
      </c>
    </row>
    <row r="11" spans="1:15" ht="15">
      <c r="A11" s="1">
        <v>3</v>
      </c>
      <c r="B11" s="35" t="str">
        <f>Auslosung!E21</f>
        <v>Young Chipmunks</v>
      </c>
      <c r="C11" s="36">
        <f>Finalrunde!I14</f>
        <v>4</v>
      </c>
      <c r="D11" s="37">
        <f>Finalrunde!K14</f>
        <v>1</v>
      </c>
      <c r="E11" s="38">
        <f>Finalrunde!M14</f>
        <v>3</v>
      </c>
      <c r="F11" s="39">
        <f>Finalrunde!I18</f>
        <v>1</v>
      </c>
      <c r="G11" s="20">
        <f>Finalrunde!K18</f>
        <v>2</v>
      </c>
      <c r="H11" s="40">
        <f>Finalrunde!M18</f>
        <v>0</v>
      </c>
      <c r="I11" s="36">
        <f>Finalrunde!K21</f>
        <v>0</v>
      </c>
      <c r="J11" s="37">
        <f>Finalrunde!I21</f>
        <v>7</v>
      </c>
      <c r="K11" s="38">
        <f>Finalrunde!O21</f>
        <v>0</v>
      </c>
      <c r="L11" s="39">
        <f t="shared" si="0"/>
        <v>5</v>
      </c>
      <c r="M11" s="20">
        <f t="shared" si="0"/>
        <v>10</v>
      </c>
      <c r="N11" s="42">
        <f t="shared" si="0"/>
        <v>3</v>
      </c>
      <c r="O11" s="48">
        <f>L11-M11</f>
        <v>-5</v>
      </c>
    </row>
    <row r="12" spans="1:15" ht="15.75" thickBot="1">
      <c r="A12" s="1">
        <v>4</v>
      </c>
      <c r="B12" s="35" t="str">
        <f>Auslosung!E22</f>
        <v>Black Hawks 2</v>
      </c>
      <c r="C12" s="53">
        <f>Finalrunde!K14</f>
        <v>1</v>
      </c>
      <c r="D12" s="54">
        <f>Finalrunde!I14</f>
        <v>4</v>
      </c>
      <c r="E12" s="55">
        <f>Finalrunde!O14</f>
        <v>0</v>
      </c>
      <c r="F12" s="49">
        <f>Finalrunde!I19</f>
        <v>0</v>
      </c>
      <c r="G12" s="50">
        <f>Finalrunde!K19</f>
        <v>4</v>
      </c>
      <c r="H12" s="56">
        <f>Finalrunde!M19</f>
        <v>0</v>
      </c>
      <c r="I12" s="53">
        <f>Finalrunde!I22</f>
        <v>1</v>
      </c>
      <c r="J12" s="54">
        <f>Finalrunde!K22</f>
        <v>2</v>
      </c>
      <c r="K12" s="55">
        <f>Finalrunde!M22</f>
        <v>0</v>
      </c>
      <c r="L12" s="49">
        <f t="shared" si="0"/>
        <v>2</v>
      </c>
      <c r="M12" s="50">
        <f t="shared" si="0"/>
        <v>10</v>
      </c>
      <c r="N12" s="51">
        <f t="shared" si="0"/>
        <v>0</v>
      </c>
      <c r="O12" s="52">
        <f>L12-M12</f>
        <v>-8</v>
      </c>
    </row>
    <row r="17" spans="5:9" ht="18" customHeight="1">
      <c r="E17" s="96" t="s">
        <v>56</v>
      </c>
      <c r="F17" s="96"/>
      <c r="G17" s="96"/>
      <c r="H17" s="96"/>
      <c r="I17" s="96"/>
    </row>
    <row r="18" spans="5:9" ht="18" customHeight="1">
      <c r="E18" s="8">
        <v>1</v>
      </c>
      <c r="F18" s="96" t="str">
        <f>B9</f>
        <v>Ghost Riders</v>
      </c>
      <c r="G18" s="96"/>
      <c r="H18" s="96"/>
      <c r="I18" s="96"/>
    </row>
    <row r="19" spans="5:9" ht="18" customHeight="1">
      <c r="E19" s="8">
        <v>2</v>
      </c>
      <c r="F19" s="96" t="str">
        <f>B10</f>
        <v>Flying Bears</v>
      </c>
      <c r="G19" s="96"/>
      <c r="H19" s="96"/>
      <c r="I19" s="96"/>
    </row>
    <row r="20" spans="6:7" ht="12.75" customHeight="1">
      <c r="F20" s="75"/>
      <c r="G20" s="75"/>
    </row>
    <row r="21" spans="5:9" ht="18" customHeight="1">
      <c r="E21" s="96" t="s">
        <v>57</v>
      </c>
      <c r="F21" s="96"/>
      <c r="G21" s="96"/>
      <c r="H21" s="96"/>
      <c r="I21" s="96"/>
    </row>
    <row r="22" spans="5:9" ht="18" customHeight="1">
      <c r="E22" s="8">
        <v>3</v>
      </c>
      <c r="F22" s="96" t="str">
        <f>B11</f>
        <v>Young Chipmunks</v>
      </c>
      <c r="G22" s="96"/>
      <c r="H22" s="96"/>
      <c r="I22" s="96"/>
    </row>
    <row r="23" spans="5:9" ht="18" customHeight="1">
      <c r="E23" s="8">
        <v>4</v>
      </c>
      <c r="F23" s="96" t="str">
        <f>B12</f>
        <v>Black Hawks 2</v>
      </c>
      <c r="G23" s="96"/>
      <c r="H23" s="96"/>
      <c r="I23" s="96"/>
    </row>
  </sheetData>
  <sheetProtection/>
  <mergeCells count="16">
    <mergeCell ref="L7:O7"/>
    <mergeCell ref="L1:O3"/>
    <mergeCell ref="E2:K2"/>
    <mergeCell ref="E3:K3"/>
    <mergeCell ref="A6:O6"/>
    <mergeCell ref="F22:I22"/>
    <mergeCell ref="F23:I23"/>
    <mergeCell ref="A1:D3"/>
    <mergeCell ref="E1:K1"/>
    <mergeCell ref="C7:E7"/>
    <mergeCell ref="F7:H7"/>
    <mergeCell ref="I7:K7"/>
    <mergeCell ref="E17:I17"/>
    <mergeCell ref="F18:I18"/>
    <mergeCell ref="F19:I19"/>
    <mergeCell ref="E21:I21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5.140625" style="0" customWidth="1"/>
    <col min="2" max="2" width="22.7109375" style="0" customWidth="1"/>
    <col min="3" max="12" width="11.140625" style="0" customWidth="1"/>
  </cols>
  <sheetData>
    <row r="1" spans="1:12" ht="16.5" customHeight="1">
      <c r="A1" s="131"/>
      <c r="B1" s="131"/>
      <c r="C1" s="131"/>
      <c r="D1" s="131"/>
      <c r="E1" s="152" t="s">
        <v>44</v>
      </c>
      <c r="F1" s="152"/>
      <c r="G1" s="152"/>
      <c r="H1" s="152"/>
      <c r="I1" s="152"/>
      <c r="J1" s="131"/>
      <c r="K1" s="131"/>
      <c r="L1" s="131"/>
    </row>
    <row r="2" spans="1:12" ht="16.5" customHeight="1">
      <c r="A2" s="131"/>
      <c r="B2" s="131"/>
      <c r="C2" s="131"/>
      <c r="D2" s="131"/>
      <c r="E2" s="153"/>
      <c r="F2" s="153"/>
      <c r="G2" s="153"/>
      <c r="H2" s="153"/>
      <c r="I2" s="153"/>
      <c r="J2" s="131"/>
      <c r="K2" s="131"/>
      <c r="L2" s="131"/>
    </row>
    <row r="3" spans="1:12" ht="16.5" customHeight="1">
      <c r="A3" s="131"/>
      <c r="B3" s="131"/>
      <c r="C3" s="131"/>
      <c r="D3" s="131"/>
      <c r="E3" s="152" t="s">
        <v>68</v>
      </c>
      <c r="F3" s="153"/>
      <c r="G3" s="153"/>
      <c r="H3" s="153"/>
      <c r="I3" s="153"/>
      <c r="J3" s="131"/>
      <c r="K3" s="131"/>
      <c r="L3" s="131"/>
    </row>
    <row r="5" spans="1:8" ht="15.75">
      <c r="A5" s="98" t="s">
        <v>4</v>
      </c>
      <c r="B5" s="98"/>
      <c r="C5" s="147" t="str">
        <f>Auslosung!B5</f>
        <v>Emmenbrücke</v>
      </c>
      <c r="D5" s="147"/>
      <c r="E5" s="147"/>
      <c r="F5" s="147"/>
      <c r="G5" s="147"/>
      <c r="H5" s="147"/>
    </row>
    <row r="6" spans="1:8" ht="15.75">
      <c r="A6" s="98" t="s">
        <v>2</v>
      </c>
      <c r="B6" s="98"/>
      <c r="C6" s="148">
        <f>Auslosung!B6</f>
        <v>40678</v>
      </c>
      <c r="D6" s="149"/>
      <c r="E6" s="149"/>
      <c r="F6" s="149"/>
      <c r="G6" s="149"/>
      <c r="H6" s="149"/>
    </row>
    <row r="7" ht="13.5" thickBot="1"/>
    <row r="8" spans="3:12" ht="12.75">
      <c r="C8" s="124" t="s">
        <v>41</v>
      </c>
      <c r="D8" s="126"/>
      <c r="E8" s="134" t="s">
        <v>32</v>
      </c>
      <c r="F8" s="136"/>
      <c r="G8" s="124" t="s">
        <v>42</v>
      </c>
      <c r="H8" s="126"/>
      <c r="I8" s="134" t="s">
        <v>25</v>
      </c>
      <c r="J8" s="135"/>
      <c r="K8" s="136"/>
      <c r="L8" s="150" t="s">
        <v>43</v>
      </c>
    </row>
    <row r="9" spans="1:12" ht="86.25">
      <c r="A9" s="14" t="s">
        <v>26</v>
      </c>
      <c r="B9" s="2" t="s">
        <v>27</v>
      </c>
      <c r="C9" s="65" t="s">
        <v>28</v>
      </c>
      <c r="D9" s="66" t="s">
        <v>29</v>
      </c>
      <c r="E9" s="67" t="s">
        <v>28</v>
      </c>
      <c r="F9" s="68" t="s">
        <v>29</v>
      </c>
      <c r="G9" s="65" t="s">
        <v>28</v>
      </c>
      <c r="H9" s="66" t="s">
        <v>29</v>
      </c>
      <c r="I9" s="67" t="s">
        <v>28</v>
      </c>
      <c r="J9" s="16" t="s">
        <v>29</v>
      </c>
      <c r="K9" s="68" t="s">
        <v>14</v>
      </c>
      <c r="L9" s="151"/>
    </row>
    <row r="10" spans="1:12" ht="14.25">
      <c r="A10" s="1">
        <v>1</v>
      </c>
      <c r="B10" s="69" t="str">
        <f>Finalrunde!E29</f>
        <v>Black Hawks</v>
      </c>
      <c r="C10" s="70">
        <v>16</v>
      </c>
      <c r="D10" s="71">
        <v>1</v>
      </c>
      <c r="E10" s="72">
        <v>5</v>
      </c>
      <c r="F10" s="48">
        <v>2</v>
      </c>
      <c r="G10" s="70">
        <v>5</v>
      </c>
      <c r="H10" s="71">
        <v>1</v>
      </c>
      <c r="I10" s="72">
        <f>C10+E10+G10</f>
        <v>26</v>
      </c>
      <c r="J10" s="18">
        <f>D10+F10+H10</f>
        <v>4</v>
      </c>
      <c r="K10" s="48">
        <v>11</v>
      </c>
      <c r="L10" s="73">
        <f>I10-J10</f>
        <v>22</v>
      </c>
    </row>
    <row r="11" spans="1:12" ht="14.25">
      <c r="A11" s="1">
        <v>2</v>
      </c>
      <c r="B11" s="69" t="str">
        <f>Finalrunde!G29</f>
        <v>Devils</v>
      </c>
      <c r="C11" s="70">
        <v>11</v>
      </c>
      <c r="D11" s="71">
        <v>1</v>
      </c>
      <c r="E11" s="72">
        <v>4</v>
      </c>
      <c r="F11" s="48">
        <v>2</v>
      </c>
      <c r="G11" s="70">
        <v>1</v>
      </c>
      <c r="H11" s="71">
        <v>5</v>
      </c>
      <c r="I11" s="72">
        <f>C11+E11+G11</f>
        <v>16</v>
      </c>
      <c r="J11" s="18">
        <f>D11+F11+H11</f>
        <v>8</v>
      </c>
      <c r="K11" s="48">
        <v>9</v>
      </c>
      <c r="L11" s="73">
        <f aca="true" t="shared" si="0" ref="L11:L17">I11-J11</f>
        <v>8</v>
      </c>
    </row>
    <row r="12" spans="1:12" ht="14.25">
      <c r="A12" s="1">
        <v>3</v>
      </c>
      <c r="B12" s="69" t="str">
        <f>Finalrunde!E28</f>
        <v>Hedgehogs</v>
      </c>
      <c r="C12" s="70">
        <v>8</v>
      </c>
      <c r="D12" s="71">
        <v>2</v>
      </c>
      <c r="E12" s="72">
        <v>2</v>
      </c>
      <c r="F12" s="48">
        <v>5</v>
      </c>
      <c r="G12" s="70">
        <v>6</v>
      </c>
      <c r="H12" s="71">
        <v>0</v>
      </c>
      <c r="I12" s="72">
        <f aca="true" t="shared" si="1" ref="I12:J17">C12+E12+G12</f>
        <v>16</v>
      </c>
      <c r="J12" s="18">
        <f t="shared" si="1"/>
        <v>7</v>
      </c>
      <c r="K12" s="48">
        <v>7</v>
      </c>
      <c r="L12" s="73">
        <f t="shared" si="0"/>
        <v>9</v>
      </c>
    </row>
    <row r="13" spans="1:12" ht="14.25">
      <c r="A13" s="1">
        <v>4</v>
      </c>
      <c r="B13" s="69" t="str">
        <f>Finalrunde!G28</f>
        <v>Chipmunks</v>
      </c>
      <c r="C13" s="70">
        <v>3</v>
      </c>
      <c r="D13" s="71">
        <v>8</v>
      </c>
      <c r="E13" s="72">
        <v>2</v>
      </c>
      <c r="F13" s="48">
        <v>4</v>
      </c>
      <c r="G13" s="70">
        <v>0</v>
      </c>
      <c r="H13" s="71">
        <v>6</v>
      </c>
      <c r="I13" s="72">
        <f t="shared" si="1"/>
        <v>5</v>
      </c>
      <c r="J13" s="18">
        <f t="shared" si="1"/>
        <v>18</v>
      </c>
      <c r="K13" s="48">
        <v>6</v>
      </c>
      <c r="L13" s="73">
        <f t="shared" si="0"/>
        <v>-13</v>
      </c>
    </row>
    <row r="14" spans="1:12" ht="14.25">
      <c r="A14" s="1">
        <v>5</v>
      </c>
      <c r="B14" s="69" t="str">
        <f>Finalrunde!E27</f>
        <v>Unicycle Tigers 1</v>
      </c>
      <c r="C14" s="70">
        <v>1</v>
      </c>
      <c r="D14" s="71">
        <v>6</v>
      </c>
      <c r="E14" s="72">
        <v>5</v>
      </c>
      <c r="F14" s="48">
        <v>3</v>
      </c>
      <c r="G14" s="70">
        <v>3</v>
      </c>
      <c r="H14" s="71">
        <v>1</v>
      </c>
      <c r="I14" s="72">
        <f t="shared" si="1"/>
        <v>9</v>
      </c>
      <c r="J14" s="18">
        <f t="shared" si="1"/>
        <v>10</v>
      </c>
      <c r="K14" s="48">
        <v>5</v>
      </c>
      <c r="L14" s="73">
        <f t="shared" si="0"/>
        <v>-1</v>
      </c>
    </row>
    <row r="15" spans="1:12" ht="14.25">
      <c r="A15" s="1">
        <v>6</v>
      </c>
      <c r="B15" s="69" t="str">
        <f>Finalrunde!G27</f>
        <v>Beavers</v>
      </c>
      <c r="C15" s="70">
        <v>1</v>
      </c>
      <c r="D15" s="71">
        <v>6</v>
      </c>
      <c r="E15" s="72">
        <v>3</v>
      </c>
      <c r="F15" s="48">
        <v>0</v>
      </c>
      <c r="G15" s="70">
        <v>1</v>
      </c>
      <c r="H15" s="71">
        <v>3</v>
      </c>
      <c r="I15" s="72">
        <f t="shared" si="1"/>
        <v>5</v>
      </c>
      <c r="J15" s="18">
        <f t="shared" si="1"/>
        <v>9</v>
      </c>
      <c r="K15" s="48">
        <v>4</v>
      </c>
      <c r="L15" s="73">
        <f t="shared" si="0"/>
        <v>-4</v>
      </c>
    </row>
    <row r="16" spans="1:12" ht="14.25">
      <c r="A16" s="1">
        <v>7</v>
      </c>
      <c r="B16" s="69" t="str">
        <f>Finalrunde!E26</f>
        <v>Tornados</v>
      </c>
      <c r="C16" s="70">
        <v>1</v>
      </c>
      <c r="D16" s="71">
        <v>11</v>
      </c>
      <c r="E16" s="72">
        <v>3</v>
      </c>
      <c r="F16" s="48">
        <v>5</v>
      </c>
      <c r="G16" s="70">
        <v>2</v>
      </c>
      <c r="H16" s="71">
        <v>1</v>
      </c>
      <c r="I16" s="72">
        <f t="shared" si="1"/>
        <v>6</v>
      </c>
      <c r="J16" s="18">
        <f t="shared" si="1"/>
        <v>17</v>
      </c>
      <c r="K16" s="48">
        <v>3</v>
      </c>
      <c r="L16" s="73">
        <f t="shared" si="0"/>
        <v>-11</v>
      </c>
    </row>
    <row r="17" spans="1:12" ht="14.25">
      <c r="A17" s="1">
        <v>8</v>
      </c>
      <c r="B17" s="69" t="str">
        <f>Finalrunde!G26</f>
        <v>Happy Birds</v>
      </c>
      <c r="C17" s="70">
        <v>3</v>
      </c>
      <c r="D17" s="71">
        <v>9</v>
      </c>
      <c r="E17" s="72">
        <v>0</v>
      </c>
      <c r="F17" s="48">
        <v>3</v>
      </c>
      <c r="G17" s="70">
        <v>1</v>
      </c>
      <c r="H17" s="71">
        <v>2</v>
      </c>
      <c r="I17" s="72">
        <f t="shared" si="1"/>
        <v>4</v>
      </c>
      <c r="J17" s="18">
        <f t="shared" si="1"/>
        <v>14</v>
      </c>
      <c r="K17" s="48">
        <v>2</v>
      </c>
      <c r="L17" s="73">
        <f t="shared" si="0"/>
        <v>-10</v>
      </c>
    </row>
  </sheetData>
  <sheetProtection/>
  <mergeCells count="14">
    <mergeCell ref="I8:K8"/>
    <mergeCell ref="L8:L9"/>
    <mergeCell ref="J1:L3"/>
    <mergeCell ref="E1:I1"/>
    <mergeCell ref="E2:I2"/>
    <mergeCell ref="E3:I3"/>
    <mergeCell ref="A5:B5"/>
    <mergeCell ref="C5:H5"/>
    <mergeCell ref="A6:B6"/>
    <mergeCell ref="C6:H6"/>
    <mergeCell ref="A1:D3"/>
    <mergeCell ref="C8:D8"/>
    <mergeCell ref="E8:F8"/>
    <mergeCell ref="G8:H8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2011-05-15T15:21:34Z</cp:lastPrinted>
  <dcterms:created xsi:type="dcterms:W3CDTF">2010-03-29T09:09:14Z</dcterms:created>
  <dcterms:modified xsi:type="dcterms:W3CDTF">2011-05-16T21:28:08Z</dcterms:modified>
  <cp:category/>
  <cp:version/>
  <cp:contentType/>
  <cp:contentStatus/>
</cp:coreProperties>
</file>