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898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<sst xmlns="http://schemas.openxmlformats.org/spreadsheetml/2006/main" count="228" uniqueCount="62">
  <si>
    <t>Teams</t>
  </si>
  <si>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</si>
  <si>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</si>
  <si>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</si>
  <si>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</si>
  <si>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</si>
  <si>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</si>
  <si>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</si>
  <si>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</si>
  <si>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</si>
  <si>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</si>
  <si>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</si>
  <si>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</si>
  <si>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</si>
  <si>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</si>
  <si>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</si>
  <si>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Pause</t>
  </si>
  <si>
    <t>PAUSE</t>
  </si>
  <si>
    <t>Schiedsrichter</t>
  </si>
  <si>
    <t>Team 10</t>
  </si>
  <si>
    <t>Team 11</t>
  </si>
  <si>
    <t>Mittagspause</t>
  </si>
  <si>
    <t>Spielplan Einradhockeyturnier     Liga B</t>
  </si>
  <si>
    <t>Spielplan Einradhockey  Liga B</t>
  </si>
  <si>
    <t>Turnierort:</t>
  </si>
  <si>
    <t>Turnierdatum:</t>
  </si>
  <si>
    <t>Mannschaftreihenfolge</t>
  </si>
  <si>
    <t>Turnierveranstalter:</t>
  </si>
  <si>
    <t>Reihenfolge</t>
  </si>
  <si>
    <t xml:space="preserve">Spiel 1 </t>
  </si>
  <si>
    <t xml:space="preserve">Spiel 2 </t>
  </si>
  <si>
    <t>Spiel 3</t>
  </si>
  <si>
    <t>Spiel 4</t>
  </si>
  <si>
    <t>Spiel 5</t>
  </si>
  <si>
    <t>Total</t>
  </si>
  <si>
    <t xml:space="preserve">Rang </t>
  </si>
  <si>
    <t>Team</t>
  </si>
  <si>
    <t>Erzielte Tore</t>
  </si>
  <si>
    <t>Erhaltene Tore</t>
  </si>
  <si>
    <t>Plus-/MinusPunkte</t>
  </si>
  <si>
    <t xml:space="preserve">                  Rangliste </t>
  </si>
  <si>
    <t>Mannschaften Liga B</t>
  </si>
  <si>
    <t>Mannschaften Liga C</t>
  </si>
  <si>
    <t>Young Chipunks</t>
  </si>
  <si>
    <t>Flying Bears</t>
  </si>
  <si>
    <t>Black Hawks 3</t>
  </si>
  <si>
    <t>Unicycle Tigers 3</t>
  </si>
  <si>
    <t>Einradhockey Liga C</t>
  </si>
  <si>
    <t xml:space="preserve"> Einradhockey Liga B</t>
  </si>
  <si>
    <t>Liga B</t>
  </si>
  <si>
    <t>+</t>
  </si>
  <si>
    <t>Liga C</t>
  </si>
  <si>
    <t>Young Chipmunks</t>
  </si>
  <si>
    <t>Young Chipmnunks</t>
  </si>
  <si>
    <t>Emmenbrücke, Sporthalle Rossmoos</t>
  </si>
  <si>
    <t>EC Emmenbrücke</t>
  </si>
  <si>
    <t>Wülflinger Füchse</t>
  </si>
  <si>
    <t>Winti Stars</t>
  </si>
  <si>
    <t>Snakes</t>
  </si>
  <si>
    <t>Unicycle Tigers 2</t>
  </si>
  <si>
    <t>Spidercycle</t>
  </si>
  <si>
    <t>Black Hawks 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</si>
</sst>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h:mm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178" fontId="3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2" fontId="0" fillId="0" borderId="0" xfId="0" applyNumberForma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20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21" xfId="0" applyFont="1" applyBorder="1" applyAlignment="1">
      <alignment textRotation="90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horizontal="center"/>
    </xf>
    <xf numFmtId="178" fontId="6" fillId="16" borderId="10" xfId="0" applyNumberFormat="1" applyFont="1" applyFill="1" applyBorder="1" applyAlignment="1">
      <alignment horizontal="center"/>
    </xf>
    <xf numFmtId="178" fontId="6" fillId="19" borderId="1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1" borderId="11" xfId="0" applyFont="1" applyFill="1" applyBorder="1" applyAlignment="1">
      <alignment/>
    </xf>
    <xf numFmtId="0" fontId="0" fillId="11" borderId="13" xfId="0" applyFill="1" applyBorder="1" applyAlignment="1">
      <alignment horizontal="center"/>
    </xf>
    <xf numFmtId="0" fontId="2" fillId="11" borderId="14" xfId="0" applyFont="1" applyFill="1" applyBorder="1" applyAlignment="1">
      <alignment/>
    </xf>
    <xf numFmtId="0" fontId="0" fillId="11" borderId="15" xfId="0" applyFill="1" applyBorder="1" applyAlignment="1">
      <alignment horizontal="center"/>
    </xf>
    <xf numFmtId="0" fontId="2" fillId="11" borderId="12" xfId="0" applyFont="1" applyFill="1" applyBorder="1" applyAlignment="1">
      <alignment/>
    </xf>
    <xf numFmtId="0" fontId="0" fillId="11" borderId="1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20" fontId="6" fillId="16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178" fontId="6" fillId="19" borderId="12" xfId="0" applyNumberFormat="1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20" fontId="6" fillId="19" borderId="12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36" borderId="10" xfId="0" applyNumberFormat="1" applyFont="1" applyFill="1" applyBorder="1" applyAlignment="1">
      <alignment horizontal="center"/>
    </xf>
    <xf numFmtId="178" fontId="2" fillId="36" borderId="10" xfId="0" applyNumberFormat="1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178" fontId="6" fillId="36" borderId="12" xfId="0" applyNumberFormat="1" applyFont="1" applyFill="1" applyBorder="1" applyAlignment="1">
      <alignment horizontal="center"/>
    </xf>
    <xf numFmtId="178" fontId="2" fillId="36" borderId="14" xfId="0" applyNumberFormat="1" applyFont="1" applyFill="1" applyBorder="1" applyAlignment="1">
      <alignment/>
    </xf>
    <xf numFmtId="178" fontId="2" fillId="36" borderId="12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178" fontId="2" fillId="36" borderId="27" xfId="0" applyNumberFormat="1" applyFont="1" applyFill="1" applyBorder="1" applyAlignment="1">
      <alignment/>
    </xf>
    <xf numFmtId="178" fontId="2" fillId="36" borderId="22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5" fillId="36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textRotation="90"/>
    </xf>
    <xf numFmtId="0" fontId="0" fillId="0" borderId="2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6" borderId="20" xfId="0" applyFont="1" applyFill="1" applyBorder="1" applyAlignment="1">
      <alignment textRotation="90"/>
    </xf>
    <xf numFmtId="0" fontId="6" fillId="36" borderId="10" xfId="0" applyFont="1" applyFill="1" applyBorder="1" applyAlignment="1">
      <alignment textRotation="90"/>
    </xf>
    <xf numFmtId="0" fontId="6" fillId="36" borderId="21" xfId="0" applyFont="1" applyFill="1" applyBorder="1" applyAlignment="1">
      <alignment textRotation="90"/>
    </xf>
    <xf numFmtId="0" fontId="0" fillId="36" borderId="2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1" xfId="0" applyFill="1" applyBorder="1" applyAlignment="1">
      <alignment/>
    </xf>
    <xf numFmtId="0" fontId="6" fillId="0" borderId="20" xfId="0" applyFont="1" applyFill="1" applyBorder="1" applyAlignment="1">
      <alignment textRotation="90"/>
    </xf>
    <xf numFmtId="0" fontId="6" fillId="0" borderId="21" xfId="0" applyFont="1" applyFill="1" applyBorder="1" applyAlignment="1">
      <alignment textRotation="90"/>
    </xf>
    <xf numFmtId="0" fontId="0" fillId="0" borderId="20" xfId="0" applyFill="1" applyBorder="1" applyAlignment="1">
      <alignment/>
    </xf>
    <xf numFmtId="0" fontId="6" fillId="36" borderId="12" xfId="0" applyFont="1" applyFill="1" applyBorder="1" applyAlignment="1">
      <alignment textRotation="90"/>
    </xf>
    <xf numFmtId="0" fontId="9" fillId="36" borderId="21" xfId="0" applyFont="1" applyFill="1" applyBorder="1" applyAlignment="1">
      <alignment horizontal="center" textRotation="90"/>
    </xf>
    <xf numFmtId="0" fontId="0" fillId="36" borderId="14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1" xfId="0" applyFill="1" applyBorder="1" applyAlignment="1">
      <alignment/>
    </xf>
    <xf numFmtId="0" fontId="6" fillId="15" borderId="10" xfId="0" applyFont="1" applyFill="1" applyBorder="1" applyAlignment="1">
      <alignment textRotation="90"/>
    </xf>
    <xf numFmtId="0" fontId="0" fillId="15" borderId="10" xfId="0" applyFill="1" applyBorder="1" applyAlignment="1">
      <alignment/>
    </xf>
    <xf numFmtId="0" fontId="0" fillId="15" borderId="21" xfId="0" applyFill="1" applyBorder="1" applyAlignment="1">
      <alignment/>
    </xf>
    <xf numFmtId="0" fontId="6" fillId="9" borderId="20" xfId="0" applyFont="1" applyFill="1" applyBorder="1" applyAlignment="1">
      <alignment textRotation="90"/>
    </xf>
    <xf numFmtId="0" fontId="6" fillId="9" borderId="10" xfId="0" applyFont="1" applyFill="1" applyBorder="1" applyAlignment="1">
      <alignment textRotation="90"/>
    </xf>
    <xf numFmtId="0" fontId="6" fillId="9" borderId="21" xfId="0" applyFont="1" applyFill="1" applyBorder="1" applyAlignment="1">
      <alignment textRotation="90"/>
    </xf>
    <xf numFmtId="0" fontId="0" fillId="9" borderId="20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24" xfId="0" applyFill="1" applyBorder="1" applyAlignment="1">
      <alignment/>
    </xf>
    <xf numFmtId="0" fontId="6" fillId="15" borderId="12" xfId="0" applyFont="1" applyFill="1" applyBorder="1" applyAlignment="1">
      <alignment textRotation="90"/>
    </xf>
    <xf numFmtId="0" fontId="9" fillId="15" borderId="21" xfId="0" applyFont="1" applyFill="1" applyBorder="1" applyAlignment="1">
      <alignment horizontal="center" textRotation="90"/>
    </xf>
    <xf numFmtId="0" fontId="0" fillId="15" borderId="14" xfId="0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0" fillId="0" borderId="0" xfId="0" applyFill="1" applyAlignment="1">
      <alignment/>
    </xf>
    <xf numFmtId="178" fontId="2" fillId="36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26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20" fontId="6" fillId="36" borderId="10" xfId="0" applyNumberFormat="1" applyFont="1" applyFill="1" applyBorder="1" applyAlignment="1">
      <alignment horizontal="center"/>
    </xf>
    <xf numFmtId="20" fontId="6" fillId="36" borderId="12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/>
    </xf>
    <xf numFmtId="0" fontId="3" fillId="38" borderId="13" xfId="0" applyFont="1" applyFill="1" applyBorder="1" applyAlignment="1">
      <alignment vertical="center"/>
    </xf>
    <xf numFmtId="0" fontId="1" fillId="38" borderId="13" xfId="0" applyFont="1" applyFill="1" applyBorder="1" applyAlignment="1">
      <alignment horizontal="center" vertical="center"/>
    </xf>
    <xf numFmtId="0" fontId="0" fillId="15" borderId="19" xfId="0" applyFill="1" applyBorder="1" applyAlignment="1">
      <alignment/>
    </xf>
    <xf numFmtId="0" fontId="0" fillId="15" borderId="26" xfId="0" applyFill="1" applyBorder="1" applyAlignment="1">
      <alignment/>
    </xf>
    <xf numFmtId="0" fontId="0" fillId="15" borderId="2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39" borderId="18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" fontId="6" fillId="17" borderId="12" xfId="0" applyNumberFormat="1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178" fontId="6" fillId="17" borderId="10" xfId="0" applyNumberFormat="1" applyFont="1" applyFill="1" applyBorder="1" applyAlignment="1">
      <alignment horizontal="center" vertical="center"/>
    </xf>
    <xf numFmtId="178" fontId="6" fillId="36" borderId="10" xfId="0" applyNumberFormat="1" applyFont="1" applyFill="1" applyBorder="1" applyAlignment="1">
      <alignment horizontal="left"/>
    </xf>
    <xf numFmtId="178" fontId="6" fillId="0" borderId="10" xfId="0" applyNumberFormat="1" applyFont="1" applyBorder="1" applyAlignment="1">
      <alignment horizontal="left"/>
    </xf>
    <xf numFmtId="14" fontId="6" fillId="17" borderId="12" xfId="0" applyNumberFormat="1" applyFont="1" applyFill="1" applyBorder="1" applyAlignment="1">
      <alignment horizontal="center" vertical="center"/>
    </xf>
    <xf numFmtId="14" fontId="6" fillId="17" borderId="13" xfId="0" applyNumberFormat="1" applyFont="1" applyFill="1" applyBorder="1" applyAlignment="1">
      <alignment horizontal="center" vertical="center"/>
    </xf>
    <xf numFmtId="14" fontId="6" fillId="17" borderId="14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178" fontId="6" fillId="17" borderId="12" xfId="0" applyNumberFormat="1" applyFont="1" applyFill="1" applyBorder="1" applyAlignment="1">
      <alignment horizontal="center" vertical="center"/>
    </xf>
    <xf numFmtId="178" fontId="6" fillId="17" borderId="13" xfId="0" applyNumberFormat="1" applyFont="1" applyFill="1" applyBorder="1" applyAlignment="1">
      <alignment horizontal="center" vertical="center"/>
    </xf>
    <xf numFmtId="178" fontId="6" fillId="17" borderId="14" xfId="0" applyNumberFormat="1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8" fontId="6" fillId="0" borderId="12" xfId="0" applyNumberFormat="1" applyFont="1" applyBorder="1" applyAlignment="1">
      <alignment horizontal="left"/>
    </xf>
    <xf numFmtId="178" fontId="6" fillId="0" borderId="13" xfId="0" applyNumberFormat="1" applyFont="1" applyBorder="1" applyAlignment="1">
      <alignment horizontal="left"/>
    </xf>
    <xf numFmtId="178" fontId="6" fillId="0" borderId="14" xfId="0" applyNumberFormat="1" applyFont="1" applyBorder="1" applyAlignment="1">
      <alignment horizontal="left"/>
    </xf>
    <xf numFmtId="0" fontId="5" fillId="9" borderId="30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5" fillId="15" borderId="33" xfId="0" applyFont="1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5" fontId="7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4</xdr:col>
      <xdr:colOff>1171575</xdr:colOff>
      <xdr:row>0</xdr:row>
      <xdr:rowOff>581025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57150</xdr:rowOff>
    </xdr:from>
    <xdr:to>
      <xdr:col>16</xdr:col>
      <xdr:colOff>1676400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57150"/>
          <a:ext cx="23431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152400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51530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542925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19050</xdr:rowOff>
    </xdr:from>
    <xdr:to>
      <xdr:col>16</xdr:col>
      <xdr:colOff>762000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9050"/>
          <a:ext cx="20764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1562100</xdr:colOff>
      <xdr:row>0</xdr:row>
      <xdr:rowOff>495300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19050</xdr:rowOff>
    </xdr:from>
    <xdr:to>
      <xdr:col>20</xdr:col>
      <xdr:colOff>247650</xdr:colOff>
      <xdr:row>0</xdr:row>
      <xdr:rowOff>466725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9050"/>
          <a:ext cx="16002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4">
      <selection activeCell="L12" sqref="L12:O12"/>
    </sheetView>
  </sheetViews>
  <sheetFormatPr defaultColWidth="11.421875" defaultRowHeight="12.75"/>
  <cols>
    <col min="1" max="1" width="4.140625" style="0" customWidth="1"/>
    <col min="2" max="2" width="8.140625" style="0" customWidth="1"/>
    <col min="3" max="3" width="9.421875" style="0" customWidth="1"/>
    <col min="4" max="4" width="0.71875" style="0" customWidth="1"/>
    <col min="5" max="5" width="19.7109375" style="0" customWidth="1"/>
    <col min="6" max="6" width="2.00390625" style="0" customWidth="1"/>
    <col min="7" max="7" width="20.8515625" style="0" customWidth="1"/>
    <col min="8" max="8" width="1.1484375" style="0" customWidth="1"/>
    <col min="9" max="9" width="8.00390625" style="0" customWidth="1"/>
    <col min="10" max="10" width="1.8515625" style="0" customWidth="1"/>
    <col min="11" max="11" width="7.8515625" style="0" customWidth="1"/>
    <col min="12" max="12" width="1.421875" style="0" customWidth="1"/>
    <col min="13" max="13" width="8.00390625" style="0" customWidth="1"/>
    <col min="14" max="14" width="1.8515625" style="0" customWidth="1"/>
    <col min="15" max="15" width="8.7109375" style="0" customWidth="1"/>
    <col min="16" max="16" width="2.28125" style="0" customWidth="1"/>
    <col min="17" max="17" width="25.421875" style="0" customWidth="1"/>
  </cols>
  <sheetData>
    <row r="1" spans="1:17" ht="48.75" customHeight="1">
      <c r="A1" s="168"/>
      <c r="B1" s="168"/>
      <c r="C1" s="168"/>
      <c r="D1" s="168"/>
      <c r="E1" s="168"/>
      <c r="F1" s="185" t="s">
        <v>23</v>
      </c>
      <c r="G1" s="185"/>
      <c r="H1" s="185"/>
      <c r="I1" s="185"/>
      <c r="J1" s="185"/>
      <c r="K1" s="185"/>
      <c r="L1" s="185"/>
      <c r="M1" s="185"/>
      <c r="N1" s="185"/>
      <c r="O1" s="186"/>
      <c r="P1" s="186"/>
      <c r="Q1" s="186"/>
    </row>
    <row r="2" spans="1:17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56"/>
    </row>
    <row r="4" spans="1:7" ht="21" customHeight="1">
      <c r="A4" s="179" t="s">
        <v>24</v>
      </c>
      <c r="B4" s="188"/>
      <c r="C4" s="188"/>
      <c r="D4" s="25"/>
      <c r="E4" s="178" t="s">
        <v>54</v>
      </c>
      <c r="F4" s="178"/>
      <c r="G4" s="178"/>
    </row>
    <row r="5" spans="1:7" ht="21" customHeight="1">
      <c r="A5" s="33"/>
      <c r="B5" s="34"/>
      <c r="C5" s="34"/>
      <c r="E5" s="35"/>
      <c r="F5" s="35"/>
      <c r="G5" s="36"/>
    </row>
    <row r="6" spans="1:17" ht="21" customHeight="1">
      <c r="A6" s="37" t="s">
        <v>25</v>
      </c>
      <c r="B6" s="37"/>
      <c r="C6" s="37"/>
      <c r="D6" s="25"/>
      <c r="E6" s="177">
        <v>41384</v>
      </c>
      <c r="F6" s="178"/>
      <c r="G6" s="178"/>
      <c r="K6" s="180" t="s">
        <v>26</v>
      </c>
      <c r="L6" s="181"/>
      <c r="M6" s="181"/>
      <c r="N6" s="181"/>
      <c r="O6" s="181"/>
      <c r="P6" s="181"/>
      <c r="Q6" s="181"/>
    </row>
    <row r="7" spans="1:7" ht="21" customHeight="1">
      <c r="A7" s="33"/>
      <c r="B7" s="34"/>
      <c r="C7" s="34"/>
      <c r="E7" s="35"/>
      <c r="F7" s="35"/>
      <c r="G7" s="36"/>
    </row>
    <row r="8" spans="1:7" ht="21" customHeight="1">
      <c r="A8" s="179" t="s">
        <v>27</v>
      </c>
      <c r="B8" s="179"/>
      <c r="C8" s="179"/>
      <c r="D8" s="25"/>
      <c r="E8" s="178" t="s">
        <v>55</v>
      </c>
      <c r="F8" s="178"/>
      <c r="G8" s="178"/>
    </row>
    <row r="11" spans="2:17" ht="18.75" customHeight="1">
      <c r="B11" s="178" t="s">
        <v>28</v>
      </c>
      <c r="C11" s="178"/>
      <c r="D11" s="178"/>
      <c r="E11" s="178"/>
      <c r="F11" s="38"/>
      <c r="G11" s="178" t="s">
        <v>41</v>
      </c>
      <c r="H11" s="178"/>
      <c r="I11" s="178"/>
      <c r="K11" s="182" t="s">
        <v>28</v>
      </c>
      <c r="L11" s="183"/>
      <c r="M11" s="183"/>
      <c r="N11" s="183"/>
      <c r="O11" s="184"/>
      <c r="Q11" s="37" t="s">
        <v>42</v>
      </c>
    </row>
    <row r="12" spans="2:17" ht="18.75" customHeight="1">
      <c r="B12" s="39">
        <v>1</v>
      </c>
      <c r="C12" s="172" t="s">
        <v>60</v>
      </c>
      <c r="D12" s="172"/>
      <c r="E12" s="172"/>
      <c r="F12" s="38"/>
      <c r="G12" s="169" t="s">
        <v>56</v>
      </c>
      <c r="H12" s="170"/>
      <c r="I12" s="171"/>
      <c r="K12" s="58">
        <v>1</v>
      </c>
      <c r="L12" s="168" t="str">
        <f>Q13</f>
        <v>Flying Bears</v>
      </c>
      <c r="M12" s="168"/>
      <c r="N12" s="168"/>
      <c r="O12" s="168"/>
      <c r="Q12" s="57" t="s">
        <v>43</v>
      </c>
    </row>
    <row r="13" spans="2:17" ht="18.75" customHeight="1">
      <c r="B13" s="39">
        <v>2</v>
      </c>
      <c r="C13" s="172" t="s">
        <v>56</v>
      </c>
      <c r="D13" s="172"/>
      <c r="E13" s="172"/>
      <c r="F13" s="38"/>
      <c r="G13" s="169" t="s">
        <v>57</v>
      </c>
      <c r="H13" s="170"/>
      <c r="I13" s="171"/>
      <c r="K13" s="58">
        <v>2</v>
      </c>
      <c r="L13" s="168" t="str">
        <f>Q14</f>
        <v>Black Hawks 3</v>
      </c>
      <c r="M13" s="168"/>
      <c r="N13" s="168"/>
      <c r="O13" s="168"/>
      <c r="Q13" s="57" t="s">
        <v>44</v>
      </c>
    </row>
    <row r="14" spans="2:17" ht="18.75" customHeight="1">
      <c r="B14" s="39">
        <v>3</v>
      </c>
      <c r="C14" s="173" t="s">
        <v>57</v>
      </c>
      <c r="D14" s="174"/>
      <c r="E14" s="175"/>
      <c r="F14" s="38"/>
      <c r="G14" s="176" t="s">
        <v>61</v>
      </c>
      <c r="H14" s="170"/>
      <c r="I14" s="171"/>
      <c r="K14" s="58">
        <v>3</v>
      </c>
      <c r="L14" s="168" t="str">
        <f>Q15</f>
        <v>Unicycle Tigers 3</v>
      </c>
      <c r="M14" s="168"/>
      <c r="N14" s="168"/>
      <c r="O14" s="168"/>
      <c r="Q14" s="57" t="s">
        <v>45</v>
      </c>
    </row>
    <row r="15" spans="2:17" ht="18.75" customHeight="1">
      <c r="B15" s="39">
        <v>4</v>
      </c>
      <c r="C15" s="173" t="s">
        <v>61</v>
      </c>
      <c r="D15" s="174"/>
      <c r="E15" s="175"/>
      <c r="F15" s="38"/>
      <c r="G15" s="169" t="s">
        <v>58</v>
      </c>
      <c r="H15" s="170"/>
      <c r="I15" s="171"/>
      <c r="K15" s="58">
        <v>4</v>
      </c>
      <c r="L15" s="168" t="str">
        <f>Q12</f>
        <v>Young Chipunks</v>
      </c>
      <c r="M15" s="168"/>
      <c r="N15" s="168"/>
      <c r="O15" s="168"/>
      <c r="Q15" s="57" t="s">
        <v>46</v>
      </c>
    </row>
    <row r="16" spans="2:15" ht="18.75" customHeight="1">
      <c r="B16" s="39">
        <v>5</v>
      </c>
      <c r="C16" s="173" t="s">
        <v>58</v>
      </c>
      <c r="D16" s="174"/>
      <c r="E16" s="175"/>
      <c r="F16" s="38"/>
      <c r="G16" s="169" t="s">
        <v>59</v>
      </c>
      <c r="H16" s="170"/>
      <c r="I16" s="171"/>
      <c r="K16" s="55"/>
      <c r="L16" s="55"/>
      <c r="M16" s="55"/>
      <c r="N16" s="55"/>
      <c r="O16" s="55"/>
    </row>
    <row r="17" spans="2:15" ht="18.75" customHeight="1">
      <c r="B17" s="39">
        <v>6</v>
      </c>
      <c r="C17" s="173" t="s">
        <v>59</v>
      </c>
      <c r="D17" s="174"/>
      <c r="E17" s="175"/>
      <c r="F17" s="38"/>
      <c r="G17" s="169" t="s">
        <v>60</v>
      </c>
      <c r="H17" s="170"/>
      <c r="I17" s="171"/>
      <c r="K17" s="34"/>
      <c r="L17" s="34"/>
      <c r="M17" s="34"/>
      <c r="N17" s="34"/>
      <c r="O17" s="34"/>
    </row>
    <row r="18" spans="1:9" ht="18.75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18.75" customHeight="1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18.75" customHeight="1">
      <c r="A20" s="59"/>
      <c r="B20" s="59"/>
      <c r="C20" s="59"/>
      <c r="D20" s="59"/>
      <c r="E20" s="59"/>
      <c r="F20" s="59"/>
      <c r="G20" s="59"/>
      <c r="H20" s="59"/>
      <c r="I20" s="59"/>
    </row>
    <row r="22" spans="1:16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44" spans="2:3" ht="12.75">
      <c r="B44" s="26"/>
      <c r="C44" s="26"/>
    </row>
  </sheetData>
  <sheetProtection/>
  <mergeCells count="29">
    <mergeCell ref="F1:N1"/>
    <mergeCell ref="O1:Q1"/>
    <mergeCell ref="A1:E1"/>
    <mergeCell ref="A2:P2"/>
    <mergeCell ref="A4:C4"/>
    <mergeCell ref="E4:G4"/>
    <mergeCell ref="E6:G6"/>
    <mergeCell ref="A8:C8"/>
    <mergeCell ref="E8:G8"/>
    <mergeCell ref="B11:E11"/>
    <mergeCell ref="G11:I11"/>
    <mergeCell ref="K6:Q6"/>
    <mergeCell ref="K11:O11"/>
    <mergeCell ref="L14:O14"/>
    <mergeCell ref="L15:O15"/>
    <mergeCell ref="C13:E13"/>
    <mergeCell ref="G13:I13"/>
    <mergeCell ref="C14:E14"/>
    <mergeCell ref="G14:I14"/>
    <mergeCell ref="L12:O12"/>
    <mergeCell ref="G17:I17"/>
    <mergeCell ref="C12:E12"/>
    <mergeCell ref="G12:I12"/>
    <mergeCell ref="C15:E15"/>
    <mergeCell ref="G15:I15"/>
    <mergeCell ref="C16:E16"/>
    <mergeCell ref="G16:I16"/>
    <mergeCell ref="C17:E17"/>
    <mergeCell ref="L13:O1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9">
      <selection activeCell="I49" sqref="I49"/>
    </sheetView>
  </sheetViews>
  <sheetFormatPr defaultColWidth="11.42187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8.7109375" style="0" customWidth="1"/>
    <col min="6" max="6" width="1.57421875" style="0" customWidth="1"/>
    <col min="7" max="7" width="19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8" width="12.7109375" style="0" customWidth="1"/>
  </cols>
  <sheetData>
    <row r="1" spans="1:17" ht="45.75" customHeight="1">
      <c r="A1" s="202" t="s">
        <v>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2.7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6" ht="15.75">
      <c r="A3" s="182" t="s">
        <v>0</v>
      </c>
      <c r="B3" s="183"/>
      <c r="C3" s="183"/>
      <c r="D3" s="184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97" t="str">
        <f>Reihenfolge!C12</f>
        <v>Spidercycle</v>
      </c>
      <c r="C4" s="197"/>
      <c r="D4" s="197"/>
      <c r="E4" s="3"/>
      <c r="F4" s="2"/>
      <c r="G4" s="5" t="s">
        <v>2</v>
      </c>
      <c r="H4" s="195">
        <v>0.375</v>
      </c>
      <c r="I4" s="195"/>
      <c r="J4" s="195"/>
      <c r="K4" s="3"/>
      <c r="L4" s="2"/>
      <c r="M4" s="3"/>
      <c r="N4" s="2"/>
      <c r="O4" s="3"/>
      <c r="P4" s="3"/>
    </row>
    <row r="5" spans="1:16" ht="15">
      <c r="A5" s="4">
        <v>2</v>
      </c>
      <c r="B5" s="197" t="str">
        <f>Reihenfolge!C13</f>
        <v>Wülflinger Füchse</v>
      </c>
      <c r="C5" s="197"/>
      <c r="D5" s="197"/>
      <c r="E5" s="3"/>
      <c r="F5" s="2"/>
      <c r="G5" s="5" t="s">
        <v>4</v>
      </c>
      <c r="H5" s="195">
        <v>0.011111111111111112</v>
      </c>
      <c r="I5" s="195"/>
      <c r="J5" s="195"/>
      <c r="K5" s="186" t="s">
        <v>49</v>
      </c>
      <c r="L5" s="186"/>
      <c r="M5" s="186"/>
      <c r="N5" s="2"/>
      <c r="O5" s="3"/>
      <c r="P5" s="3"/>
    </row>
    <row r="6" spans="1:16" ht="15.75">
      <c r="A6" s="4">
        <v>3</v>
      </c>
      <c r="B6" s="197" t="str">
        <f>Reihenfolge!C14</f>
        <v>Winti Stars</v>
      </c>
      <c r="C6" s="197"/>
      <c r="D6" s="197"/>
      <c r="E6" s="6" t="s">
        <v>5</v>
      </c>
      <c r="F6" s="2"/>
      <c r="G6" s="5" t="s">
        <v>4</v>
      </c>
      <c r="H6" s="192">
        <v>0.006944444444444444</v>
      </c>
      <c r="I6" s="193"/>
      <c r="J6" s="194"/>
      <c r="K6" s="168" t="s">
        <v>51</v>
      </c>
      <c r="L6" s="168"/>
      <c r="M6" s="168"/>
      <c r="P6" s="3"/>
    </row>
    <row r="7" spans="1:16" ht="15.75">
      <c r="A7" s="4">
        <v>4</v>
      </c>
      <c r="B7" s="197" t="str">
        <f>Reihenfolge!C15</f>
        <v>Black Hawks 2</v>
      </c>
      <c r="C7" s="197"/>
      <c r="D7" s="197"/>
      <c r="E7" s="7">
        <v>0.3645833333333333</v>
      </c>
      <c r="F7" s="2"/>
      <c r="G7" s="5" t="s">
        <v>6</v>
      </c>
      <c r="H7" s="205">
        <v>0.001388888888888889</v>
      </c>
      <c r="I7" s="206"/>
      <c r="J7" s="207"/>
      <c r="K7" s="3"/>
      <c r="L7" s="2"/>
      <c r="M7" s="3"/>
      <c r="N7" s="2"/>
      <c r="O7" s="3"/>
      <c r="P7" s="3"/>
    </row>
    <row r="8" spans="1:16" ht="15">
      <c r="A8" s="4">
        <v>5</v>
      </c>
      <c r="B8" s="197" t="str">
        <f>Reihenfolge!C16</f>
        <v>Snakes</v>
      </c>
      <c r="C8" s="197"/>
      <c r="D8" s="197"/>
      <c r="E8" s="3"/>
      <c r="F8" s="2"/>
      <c r="G8" s="8" t="s">
        <v>21</v>
      </c>
      <c r="H8" s="205">
        <v>0.06388888888888888</v>
      </c>
      <c r="I8" s="206"/>
      <c r="J8" s="207"/>
      <c r="K8" s="3"/>
      <c r="L8" s="2"/>
      <c r="M8" s="3"/>
      <c r="N8" s="2"/>
      <c r="O8" s="3"/>
      <c r="P8" s="3"/>
    </row>
    <row r="9" spans="1:16" ht="15">
      <c r="A9" s="4">
        <v>6</v>
      </c>
      <c r="B9" s="214" t="str">
        <f>Reihenfolge!C17</f>
        <v>Unicycle Tigers 2</v>
      </c>
      <c r="C9" s="215"/>
      <c r="D9" s="216"/>
      <c r="E9" s="3"/>
      <c r="F9" s="2"/>
      <c r="G9" s="5" t="s">
        <v>7</v>
      </c>
      <c r="H9" s="208" t="str">
        <f>Reihenfolge!E4</f>
        <v>Emmenbrücke, Sporthalle Rossmoos</v>
      </c>
      <c r="I9" s="209"/>
      <c r="J9" s="209"/>
      <c r="K9" s="209"/>
      <c r="L9" s="209"/>
      <c r="M9" s="209"/>
      <c r="N9" s="209"/>
      <c r="O9" s="210"/>
      <c r="P9" s="3"/>
    </row>
    <row r="10" spans="1:16" ht="15">
      <c r="A10" s="83">
        <v>7</v>
      </c>
      <c r="B10" s="196" t="str">
        <f>Reihenfolge!L12</f>
        <v>Flying Bears</v>
      </c>
      <c r="C10" s="196"/>
      <c r="D10" s="196"/>
      <c r="E10" s="3"/>
      <c r="F10" s="2"/>
      <c r="G10" s="5" t="s">
        <v>8</v>
      </c>
      <c r="H10" s="198">
        <f>Reihenfolge!E6</f>
        <v>41384</v>
      </c>
      <c r="I10" s="199"/>
      <c r="J10" s="199"/>
      <c r="K10" s="199"/>
      <c r="L10" s="199"/>
      <c r="M10" s="199"/>
      <c r="N10" s="199"/>
      <c r="O10" s="200"/>
      <c r="P10" s="3"/>
    </row>
    <row r="11" spans="1:16" ht="15">
      <c r="A11" s="83">
        <v>8</v>
      </c>
      <c r="B11" s="196" t="str">
        <f>Reihenfolge!L13</f>
        <v>Black Hawks 3</v>
      </c>
      <c r="C11" s="196"/>
      <c r="D11" s="196"/>
      <c r="E11" s="3"/>
      <c r="F11" s="2"/>
      <c r="G11" s="5" t="s">
        <v>9</v>
      </c>
      <c r="H11" s="208" t="str">
        <f>Reihenfolge!E8</f>
        <v>EC Emmenbrücke</v>
      </c>
      <c r="I11" s="209"/>
      <c r="J11" s="209"/>
      <c r="K11" s="209"/>
      <c r="L11" s="209"/>
      <c r="M11" s="209"/>
      <c r="N11" s="209"/>
      <c r="O11" s="210"/>
      <c r="P11" s="3"/>
    </row>
    <row r="12" spans="1:4" ht="15">
      <c r="A12" s="115">
        <v>9</v>
      </c>
      <c r="B12" s="201" t="str">
        <f>Reihenfolge!L14</f>
        <v>Unicycle Tigers 3</v>
      </c>
      <c r="C12" s="201"/>
      <c r="D12" s="201"/>
    </row>
    <row r="13" spans="1:4" ht="15" hidden="1">
      <c r="A13" s="115">
        <v>10</v>
      </c>
      <c r="B13" s="201" t="s">
        <v>19</v>
      </c>
      <c r="C13" s="201"/>
      <c r="D13" s="201"/>
    </row>
    <row r="14" spans="1:4" ht="15" hidden="1">
      <c r="A14" s="115">
        <v>11</v>
      </c>
      <c r="B14" s="201" t="s">
        <v>20</v>
      </c>
      <c r="C14" s="201"/>
      <c r="D14" s="201"/>
    </row>
    <row r="15" spans="1:4" ht="15">
      <c r="A15" s="84">
        <v>10</v>
      </c>
      <c r="B15" s="201" t="str">
        <f>Reihenfolge!L15</f>
        <v>Young Chipunks</v>
      </c>
      <c r="C15" s="201"/>
      <c r="D15" s="201"/>
    </row>
    <row r="18" spans="1:18" ht="49.5">
      <c r="A18" s="9" t="s">
        <v>10</v>
      </c>
      <c r="B18" s="10" t="s">
        <v>11</v>
      </c>
      <c r="C18" s="10" t="s">
        <v>12</v>
      </c>
      <c r="D18" s="108"/>
      <c r="E18" s="8" t="s">
        <v>1</v>
      </c>
      <c r="F18" s="11" t="s">
        <v>13</v>
      </c>
      <c r="G18" s="8" t="s">
        <v>3</v>
      </c>
      <c r="H18" s="86"/>
      <c r="I18" s="12" t="s">
        <v>14</v>
      </c>
      <c r="J18" s="13" t="s">
        <v>13</v>
      </c>
      <c r="K18" s="14" t="s">
        <v>14</v>
      </c>
      <c r="L18" s="86"/>
      <c r="M18" s="12" t="s">
        <v>15</v>
      </c>
      <c r="N18" s="13" t="s">
        <v>13</v>
      </c>
      <c r="O18" s="14" t="s">
        <v>15</v>
      </c>
      <c r="P18" s="211" t="s">
        <v>18</v>
      </c>
      <c r="Q18" s="212"/>
      <c r="R18" s="213"/>
    </row>
    <row r="19" spans="1:18" ht="15">
      <c r="A19" s="15">
        <v>1</v>
      </c>
      <c r="B19" s="61">
        <f>H4</f>
        <v>0.375</v>
      </c>
      <c r="C19" s="62">
        <f>B19+H5</f>
        <v>0.3861111111111111</v>
      </c>
      <c r="D19" s="85"/>
      <c r="E19" s="16" t="str">
        <f>Reihenfolge!C12</f>
        <v>Spidercycle</v>
      </c>
      <c r="F19" s="17" t="s">
        <v>13</v>
      </c>
      <c r="G19" s="16" t="str">
        <f>B5</f>
        <v>Wülflinger Füchse</v>
      </c>
      <c r="H19" s="87"/>
      <c r="I19" s="68">
        <v>0</v>
      </c>
      <c r="J19" s="11" t="s">
        <v>13</v>
      </c>
      <c r="K19" s="68">
        <v>6</v>
      </c>
      <c r="L19" s="87"/>
      <c r="M19" s="68">
        <f>IF(I19="",0,IF(I19&gt;K19,3,IF(I19&lt;K19,0,1)))</f>
        <v>0</v>
      </c>
      <c r="N19" s="11" t="s">
        <v>13</v>
      </c>
      <c r="O19" s="68">
        <f>IF(K19="",0,IF(K19&gt;I19,3,IF(K19&lt;I19,0,1)))</f>
        <v>3</v>
      </c>
      <c r="P19" s="104"/>
      <c r="Q19" s="104"/>
      <c r="R19" s="25"/>
    </row>
    <row r="20" spans="1:18" s="153" customFormat="1" ht="15">
      <c r="A20" s="83">
        <v>2</v>
      </c>
      <c r="B20" s="88">
        <f>C19+H7</f>
        <v>0.3875</v>
      </c>
      <c r="C20" s="88">
        <f>B20+H6</f>
        <v>0.39444444444444443</v>
      </c>
      <c r="D20" s="150"/>
      <c r="E20" s="89" t="s">
        <v>44</v>
      </c>
      <c r="F20" s="90" t="s">
        <v>13</v>
      </c>
      <c r="G20" s="89" t="s">
        <v>45</v>
      </c>
      <c r="H20" s="151"/>
      <c r="I20" s="152">
        <v>0</v>
      </c>
      <c r="J20" s="90" t="s">
        <v>13</v>
      </c>
      <c r="K20" s="152">
        <v>2</v>
      </c>
      <c r="L20" s="151"/>
      <c r="M20" s="152">
        <f aca="true" t="shared" si="0" ref="M20:M31">IF(I20="",0,IF(I20&gt;K20,3,IF(I20&lt;K20,0,1)))</f>
        <v>0</v>
      </c>
      <c r="N20" s="90" t="s">
        <v>13</v>
      </c>
      <c r="O20" s="152">
        <f aca="true" t="shared" si="1" ref="O20:O31">IF(K20="",0,IF(K20&gt;I20,3,IF(K20&lt;I20,0,1)))</f>
        <v>3</v>
      </c>
      <c r="P20" s="104"/>
      <c r="Q20" s="104"/>
      <c r="R20" s="107"/>
    </row>
    <row r="21" spans="1:18" ht="15">
      <c r="A21" s="15">
        <v>3</v>
      </c>
      <c r="B21" s="61">
        <f>C20+H7</f>
        <v>0.3958333333333333</v>
      </c>
      <c r="C21" s="62">
        <f>B21+H5</f>
        <v>0.40694444444444444</v>
      </c>
      <c r="D21" s="85"/>
      <c r="E21" s="16" t="str">
        <f>B6</f>
        <v>Winti Stars</v>
      </c>
      <c r="F21" s="17" t="s">
        <v>13</v>
      </c>
      <c r="G21" s="16" t="str">
        <f>B7</f>
        <v>Black Hawks 2</v>
      </c>
      <c r="H21" s="87"/>
      <c r="I21" s="68">
        <v>1</v>
      </c>
      <c r="J21" s="11" t="s">
        <v>13</v>
      </c>
      <c r="K21" s="68">
        <v>6</v>
      </c>
      <c r="L21" s="87"/>
      <c r="M21" s="68">
        <f t="shared" si="0"/>
        <v>0</v>
      </c>
      <c r="N21" s="11" t="s">
        <v>13</v>
      </c>
      <c r="O21" s="68">
        <f t="shared" si="1"/>
        <v>3</v>
      </c>
      <c r="P21" s="104"/>
      <c r="Q21" s="104"/>
      <c r="R21" s="25"/>
    </row>
    <row r="22" spans="1:18" ht="15">
      <c r="A22" s="83">
        <v>4</v>
      </c>
      <c r="B22" s="88">
        <f>C21+H7</f>
        <v>0.4083333333333333</v>
      </c>
      <c r="C22" s="88">
        <f>B22+H6</f>
        <v>0.41527777777777775</v>
      </c>
      <c r="D22" s="85"/>
      <c r="E22" s="89" t="s">
        <v>46</v>
      </c>
      <c r="F22" s="90" t="s">
        <v>13</v>
      </c>
      <c r="G22" s="89" t="s">
        <v>52</v>
      </c>
      <c r="H22" s="87"/>
      <c r="I22" s="98">
        <v>0</v>
      </c>
      <c r="J22" s="99" t="s">
        <v>13</v>
      </c>
      <c r="K22" s="98">
        <v>4</v>
      </c>
      <c r="L22" s="87"/>
      <c r="M22" s="98">
        <f t="shared" si="0"/>
        <v>0</v>
      </c>
      <c r="N22" s="99" t="s">
        <v>13</v>
      </c>
      <c r="O22" s="98">
        <f t="shared" si="1"/>
        <v>3</v>
      </c>
      <c r="P22" s="104"/>
      <c r="Q22" s="104"/>
      <c r="R22" s="25"/>
    </row>
    <row r="23" spans="1:18" ht="15">
      <c r="A23" s="15">
        <v>5</v>
      </c>
      <c r="B23" s="61">
        <f>C22+H7</f>
        <v>0.41666666666666663</v>
      </c>
      <c r="C23" s="62">
        <f>B23+H5</f>
        <v>0.42777777777777776</v>
      </c>
      <c r="D23" s="85"/>
      <c r="E23" s="16" t="str">
        <f>B8</f>
        <v>Snakes</v>
      </c>
      <c r="F23" s="17" t="s">
        <v>13</v>
      </c>
      <c r="G23" s="16" t="str">
        <f>B9</f>
        <v>Unicycle Tigers 2</v>
      </c>
      <c r="H23" s="87"/>
      <c r="I23" s="68">
        <v>3</v>
      </c>
      <c r="J23" s="11" t="s">
        <v>13</v>
      </c>
      <c r="K23" s="68">
        <v>2</v>
      </c>
      <c r="L23" s="87"/>
      <c r="M23" s="68">
        <f t="shared" si="0"/>
        <v>3</v>
      </c>
      <c r="N23" s="11" t="s">
        <v>13</v>
      </c>
      <c r="O23" s="68">
        <f t="shared" si="1"/>
        <v>0</v>
      </c>
      <c r="P23" s="104"/>
      <c r="Q23" s="104"/>
      <c r="R23" s="25"/>
    </row>
    <row r="24" spans="1:18" ht="15">
      <c r="A24" s="83">
        <v>6</v>
      </c>
      <c r="B24" s="88">
        <f>C23+H7</f>
        <v>0.42916666666666664</v>
      </c>
      <c r="C24" s="88">
        <f>B24+H6</f>
        <v>0.43611111111111106</v>
      </c>
      <c r="D24" s="150"/>
      <c r="E24" s="154" t="s">
        <v>44</v>
      </c>
      <c r="F24" s="90" t="s">
        <v>13</v>
      </c>
      <c r="G24" s="154" t="s">
        <v>46</v>
      </c>
      <c r="H24" s="151"/>
      <c r="I24" s="155">
        <v>0</v>
      </c>
      <c r="J24" s="90" t="s">
        <v>13</v>
      </c>
      <c r="K24" s="155">
        <v>2</v>
      </c>
      <c r="L24" s="151"/>
      <c r="M24" s="155">
        <f t="shared" si="0"/>
        <v>0</v>
      </c>
      <c r="N24" s="90" t="s">
        <v>13</v>
      </c>
      <c r="O24" s="155">
        <f t="shared" si="1"/>
        <v>3</v>
      </c>
      <c r="P24" s="104"/>
      <c r="Q24" s="104"/>
      <c r="R24" s="25"/>
    </row>
    <row r="25" spans="1:18" ht="15">
      <c r="A25" s="15">
        <v>7</v>
      </c>
      <c r="B25" s="61">
        <f>C24+H7</f>
        <v>0.43749999999999994</v>
      </c>
      <c r="C25" s="62">
        <f>B25+H5</f>
        <v>0.44861111111111107</v>
      </c>
      <c r="D25" s="85"/>
      <c r="E25" s="18" t="str">
        <f>Reihenfolge!C12</f>
        <v>Spidercycle</v>
      </c>
      <c r="F25" s="17" t="s">
        <v>13</v>
      </c>
      <c r="G25" s="18" t="s">
        <v>57</v>
      </c>
      <c r="H25" s="87"/>
      <c r="I25" s="69">
        <v>2</v>
      </c>
      <c r="J25" s="11" t="s">
        <v>13</v>
      </c>
      <c r="K25" s="69">
        <v>1</v>
      </c>
      <c r="L25" s="87"/>
      <c r="M25" s="69">
        <f t="shared" si="0"/>
        <v>3</v>
      </c>
      <c r="N25" s="11" t="s">
        <v>13</v>
      </c>
      <c r="O25" s="69">
        <f t="shared" si="1"/>
        <v>0</v>
      </c>
      <c r="P25" s="104"/>
      <c r="Q25" s="104"/>
      <c r="R25" s="25"/>
    </row>
    <row r="26" spans="1:18" ht="17.25" customHeight="1" hidden="1">
      <c r="A26" s="109"/>
      <c r="B26" s="76"/>
      <c r="C26" s="79"/>
      <c r="D26" s="85"/>
      <c r="E26" s="31"/>
      <c r="F26" s="31"/>
      <c r="G26" s="31"/>
      <c r="H26" s="87"/>
      <c r="I26" s="70"/>
      <c r="J26" s="31"/>
      <c r="K26" s="70"/>
      <c r="L26" s="87"/>
      <c r="M26" s="70">
        <f t="shared" si="0"/>
        <v>0</v>
      </c>
      <c r="N26" s="31"/>
      <c r="O26" s="70">
        <f t="shared" si="1"/>
        <v>0</v>
      </c>
      <c r="P26" s="32"/>
      <c r="Q26" s="66"/>
      <c r="R26" s="25"/>
    </row>
    <row r="27" spans="1:18" ht="15">
      <c r="A27" s="83">
        <v>8</v>
      </c>
      <c r="B27" s="88">
        <f>C25+H7</f>
        <v>0.44999999999999996</v>
      </c>
      <c r="C27" s="88">
        <f>B27+H6</f>
        <v>0.4569444444444444</v>
      </c>
      <c r="D27" s="85"/>
      <c r="E27" s="89" t="s">
        <v>52</v>
      </c>
      <c r="F27" s="90" t="s">
        <v>13</v>
      </c>
      <c r="G27" s="89" t="s">
        <v>45</v>
      </c>
      <c r="H27" s="87"/>
      <c r="I27" s="98">
        <v>0</v>
      </c>
      <c r="J27" s="99" t="s">
        <v>13</v>
      </c>
      <c r="K27" s="98">
        <v>1</v>
      </c>
      <c r="L27" s="87"/>
      <c r="M27" s="98">
        <f t="shared" si="0"/>
        <v>0</v>
      </c>
      <c r="N27" s="99" t="s">
        <v>13</v>
      </c>
      <c r="O27" s="98">
        <f t="shared" si="1"/>
        <v>3</v>
      </c>
      <c r="P27" s="104"/>
      <c r="Q27" s="104"/>
      <c r="R27" s="25"/>
    </row>
    <row r="28" spans="1:18" ht="15">
      <c r="A28" s="15">
        <v>9</v>
      </c>
      <c r="B28" s="61">
        <f>C27+H7</f>
        <v>0.45833333333333326</v>
      </c>
      <c r="C28" s="80">
        <f>B28+H5</f>
        <v>0.4694444444444444</v>
      </c>
      <c r="D28" s="63"/>
      <c r="E28" s="19" t="str">
        <f>Reihenfolge!C13</f>
        <v>Wülflinger Füchse</v>
      </c>
      <c r="F28" s="17" t="s">
        <v>13</v>
      </c>
      <c r="G28" s="20" t="s">
        <v>61</v>
      </c>
      <c r="H28" s="67"/>
      <c r="I28" s="71">
        <v>2</v>
      </c>
      <c r="J28" s="11" t="s">
        <v>13</v>
      </c>
      <c r="K28" s="73">
        <v>5</v>
      </c>
      <c r="L28" s="67"/>
      <c r="M28" s="71">
        <f t="shared" si="0"/>
        <v>0</v>
      </c>
      <c r="N28" s="11" t="s">
        <v>13</v>
      </c>
      <c r="O28" s="68">
        <f t="shared" si="1"/>
        <v>3</v>
      </c>
      <c r="P28" s="104"/>
      <c r="Q28" s="104"/>
      <c r="R28" s="25"/>
    </row>
    <row r="29" spans="1:18" ht="15">
      <c r="A29" s="83">
        <v>10</v>
      </c>
      <c r="B29" s="88">
        <f>C28+H7</f>
        <v>0.47083333333333327</v>
      </c>
      <c r="C29" s="91">
        <f>B29+H6</f>
        <v>0.4777777777777777</v>
      </c>
      <c r="D29" s="156"/>
      <c r="E29" s="92" t="s">
        <v>44</v>
      </c>
      <c r="F29" s="90" t="s">
        <v>13</v>
      </c>
      <c r="G29" s="93" t="s">
        <v>52</v>
      </c>
      <c r="H29" s="157"/>
      <c r="I29" s="158">
        <v>1</v>
      </c>
      <c r="J29" s="90" t="s">
        <v>13</v>
      </c>
      <c r="K29" s="159">
        <v>5</v>
      </c>
      <c r="L29" s="157"/>
      <c r="M29" s="158">
        <f t="shared" si="0"/>
        <v>0</v>
      </c>
      <c r="N29" s="90" t="s">
        <v>13</v>
      </c>
      <c r="O29" s="152">
        <f t="shared" si="1"/>
        <v>3</v>
      </c>
      <c r="P29" s="104"/>
      <c r="Q29" s="104"/>
      <c r="R29" s="25"/>
    </row>
    <row r="30" spans="1:18" ht="15">
      <c r="A30" s="15">
        <v>11</v>
      </c>
      <c r="B30" s="61">
        <f>C29+H7</f>
        <v>0.4791666666666666</v>
      </c>
      <c r="C30" s="80">
        <f>B30+H5</f>
        <v>0.4902777777777777</v>
      </c>
      <c r="D30" s="63"/>
      <c r="E30" s="19" t="s">
        <v>57</v>
      </c>
      <c r="F30" s="17" t="s">
        <v>13</v>
      </c>
      <c r="G30" s="20" t="s">
        <v>58</v>
      </c>
      <c r="H30" s="67"/>
      <c r="I30" s="71">
        <v>4</v>
      </c>
      <c r="J30" s="11" t="s">
        <v>13</v>
      </c>
      <c r="K30" s="73">
        <v>4</v>
      </c>
      <c r="L30" s="67"/>
      <c r="M30" s="71">
        <f t="shared" si="0"/>
        <v>1</v>
      </c>
      <c r="N30" s="11" t="s">
        <v>13</v>
      </c>
      <c r="O30" s="68">
        <f t="shared" si="1"/>
        <v>1</v>
      </c>
      <c r="P30" s="104"/>
      <c r="Q30" s="104"/>
      <c r="R30" s="25"/>
    </row>
    <row r="31" spans="1:18" ht="15">
      <c r="A31" s="83">
        <v>12</v>
      </c>
      <c r="B31" s="88">
        <f>C30+H7</f>
        <v>0.4916666666666666</v>
      </c>
      <c r="C31" s="91">
        <f>B31+H6</f>
        <v>0.498611111111111</v>
      </c>
      <c r="D31" s="110"/>
      <c r="E31" s="92" t="s">
        <v>45</v>
      </c>
      <c r="F31" s="94" t="s">
        <v>13</v>
      </c>
      <c r="G31" s="93" t="s">
        <v>46</v>
      </c>
      <c r="H31" s="111"/>
      <c r="I31" s="100">
        <v>1</v>
      </c>
      <c r="J31" s="102" t="s">
        <v>13</v>
      </c>
      <c r="K31" s="101">
        <v>2</v>
      </c>
      <c r="L31" s="111"/>
      <c r="M31" s="100">
        <f t="shared" si="0"/>
        <v>0</v>
      </c>
      <c r="N31" s="102" t="s">
        <v>13</v>
      </c>
      <c r="O31" s="98">
        <f t="shared" si="1"/>
        <v>3</v>
      </c>
      <c r="P31" s="104"/>
      <c r="Q31" s="104"/>
      <c r="R31" s="25"/>
    </row>
    <row r="32" spans="1:18" ht="15" customHeight="1">
      <c r="A32" s="189" t="s">
        <v>21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</row>
    <row r="33" spans="1:18" ht="15">
      <c r="A33" s="15">
        <v>13</v>
      </c>
      <c r="B33" s="61">
        <f>C31+H8</f>
        <v>0.5624999999999999</v>
      </c>
      <c r="C33" s="80">
        <f>B33+H5</f>
        <v>0.573611111111111</v>
      </c>
      <c r="D33" s="112"/>
      <c r="E33" s="19" t="s">
        <v>61</v>
      </c>
      <c r="F33" s="17" t="s">
        <v>13</v>
      </c>
      <c r="G33" s="20" t="s">
        <v>59</v>
      </c>
      <c r="H33" s="113"/>
      <c r="I33" s="71">
        <v>5</v>
      </c>
      <c r="J33" s="11" t="s">
        <v>13</v>
      </c>
      <c r="K33" s="73">
        <v>0</v>
      </c>
      <c r="L33" s="113"/>
      <c r="M33" s="71">
        <f aca="true" t="shared" si="2" ref="M33:M48">IF(I33="",0,IF(I33&gt;K33,3,IF(I33&lt;K33,0,1)))</f>
        <v>3</v>
      </c>
      <c r="N33" s="11" t="s">
        <v>13</v>
      </c>
      <c r="O33" s="68">
        <f aca="true" t="shared" si="3" ref="O33:O48">IF(K33="",0,IF(K33&gt;I33,3,IF(K33&lt;I33,0,1)))</f>
        <v>0</v>
      </c>
      <c r="P33" s="104"/>
      <c r="Q33" s="104"/>
      <c r="R33" s="25"/>
    </row>
    <row r="34" spans="1:18" ht="9.75" customHeight="1" hidden="1">
      <c r="A34" s="60" t="s">
        <v>17</v>
      </c>
      <c r="B34" s="77"/>
      <c r="C34" s="81"/>
      <c r="D34" s="63"/>
      <c r="E34" s="27" t="s">
        <v>16</v>
      </c>
      <c r="F34" s="28"/>
      <c r="G34" s="29"/>
      <c r="H34" s="67"/>
      <c r="I34" s="72"/>
      <c r="J34" s="30"/>
      <c r="K34" s="74"/>
      <c r="L34" s="67"/>
      <c r="M34" s="72">
        <f t="shared" si="2"/>
        <v>0</v>
      </c>
      <c r="N34" s="30"/>
      <c r="O34" s="75">
        <f t="shared" si="3"/>
        <v>0</v>
      </c>
      <c r="P34" s="105"/>
      <c r="Q34" s="32"/>
      <c r="R34" s="25"/>
    </row>
    <row r="35" spans="1:18" ht="15">
      <c r="A35" s="84">
        <v>14</v>
      </c>
      <c r="B35" s="88">
        <f>C33+H7</f>
        <v>0.5749999999999998</v>
      </c>
      <c r="C35" s="91">
        <f>B35+H6</f>
        <v>0.5819444444444443</v>
      </c>
      <c r="D35" s="63"/>
      <c r="E35" s="92" t="s">
        <v>45</v>
      </c>
      <c r="F35" s="90" t="s">
        <v>13</v>
      </c>
      <c r="G35" s="93" t="s">
        <v>44</v>
      </c>
      <c r="H35" s="67"/>
      <c r="I35" s="100">
        <v>3</v>
      </c>
      <c r="J35" s="102" t="s">
        <v>13</v>
      </c>
      <c r="K35" s="101">
        <v>0</v>
      </c>
      <c r="L35" s="67"/>
      <c r="M35" s="100">
        <f t="shared" si="2"/>
        <v>3</v>
      </c>
      <c r="N35" s="102" t="s">
        <v>13</v>
      </c>
      <c r="O35" s="98">
        <f t="shared" si="3"/>
        <v>0</v>
      </c>
      <c r="P35" s="106"/>
      <c r="Q35" s="104"/>
      <c r="R35" s="25"/>
    </row>
    <row r="36" spans="1:18" ht="15">
      <c r="A36" s="21">
        <v>15</v>
      </c>
      <c r="B36" s="61">
        <f>C35+H7</f>
        <v>0.5833333333333331</v>
      </c>
      <c r="C36" s="80">
        <f>B36+H5</f>
        <v>0.5944444444444442</v>
      </c>
      <c r="D36" s="63"/>
      <c r="E36" s="19" t="s">
        <v>60</v>
      </c>
      <c r="F36" s="17" t="s">
        <v>13</v>
      </c>
      <c r="G36" s="20" t="str">
        <f>Reihenfolge!C16</f>
        <v>Snakes</v>
      </c>
      <c r="H36" s="67"/>
      <c r="I36" s="71">
        <v>1</v>
      </c>
      <c r="J36" s="22" t="s">
        <v>13</v>
      </c>
      <c r="K36" s="73">
        <v>4</v>
      </c>
      <c r="L36" s="67"/>
      <c r="M36" s="71">
        <f t="shared" si="2"/>
        <v>0</v>
      </c>
      <c r="N36" s="22" t="s">
        <v>13</v>
      </c>
      <c r="O36" s="68">
        <f t="shared" si="3"/>
        <v>3</v>
      </c>
      <c r="P36" s="106"/>
      <c r="Q36" s="104"/>
      <c r="R36" s="25"/>
    </row>
    <row r="37" spans="1:18" ht="15">
      <c r="A37" s="84">
        <v>16</v>
      </c>
      <c r="B37" s="88">
        <f>C36+H7</f>
        <v>0.5958333333333331</v>
      </c>
      <c r="C37" s="91">
        <f>B37+H6</f>
        <v>0.6027777777777775</v>
      </c>
      <c r="D37" s="156"/>
      <c r="E37" s="92" t="s">
        <v>52</v>
      </c>
      <c r="F37" s="90" t="s">
        <v>13</v>
      </c>
      <c r="G37" s="93" t="s">
        <v>46</v>
      </c>
      <c r="H37" s="157"/>
      <c r="I37" s="158">
        <v>3</v>
      </c>
      <c r="J37" s="94"/>
      <c r="K37" s="159">
        <v>2</v>
      </c>
      <c r="L37" s="157"/>
      <c r="M37" s="158">
        <f t="shared" si="2"/>
        <v>3</v>
      </c>
      <c r="N37" s="94"/>
      <c r="O37" s="152">
        <f t="shared" si="3"/>
        <v>0</v>
      </c>
      <c r="P37" s="106"/>
      <c r="Q37" s="104"/>
      <c r="R37" s="25"/>
    </row>
    <row r="38" spans="1:18" ht="15">
      <c r="A38" s="21">
        <v>17</v>
      </c>
      <c r="B38" s="61">
        <f>C37+H7</f>
        <v>0.6041666666666664</v>
      </c>
      <c r="C38" s="80">
        <f>B38+H5</f>
        <v>0.6152777777777775</v>
      </c>
      <c r="D38" s="63"/>
      <c r="E38" s="19" t="s">
        <v>56</v>
      </c>
      <c r="F38" s="17" t="s">
        <v>13</v>
      </c>
      <c r="G38" s="20" t="s">
        <v>59</v>
      </c>
      <c r="H38" s="67"/>
      <c r="I38" s="71">
        <v>4</v>
      </c>
      <c r="J38" s="22" t="s">
        <v>13</v>
      </c>
      <c r="K38" s="73">
        <v>1</v>
      </c>
      <c r="L38" s="67"/>
      <c r="M38" s="71">
        <f t="shared" si="2"/>
        <v>3</v>
      </c>
      <c r="N38" s="22" t="s">
        <v>13</v>
      </c>
      <c r="O38" s="68">
        <f t="shared" si="3"/>
        <v>0</v>
      </c>
      <c r="P38" s="106"/>
      <c r="Q38" s="104"/>
      <c r="R38" s="25"/>
    </row>
    <row r="39" spans="1:18" ht="15">
      <c r="A39" s="21">
        <v>18</v>
      </c>
      <c r="B39" s="61">
        <f>C38+H7</f>
        <v>0.6166666666666664</v>
      </c>
      <c r="C39" s="80">
        <f>B39+H5</f>
        <v>0.6277777777777774</v>
      </c>
      <c r="D39" s="63"/>
      <c r="E39" s="19" t="s">
        <v>60</v>
      </c>
      <c r="F39" s="23" t="s">
        <v>13</v>
      </c>
      <c r="G39" s="20" t="s">
        <v>61</v>
      </c>
      <c r="H39" s="67"/>
      <c r="I39" s="71">
        <v>0</v>
      </c>
      <c r="J39" s="22" t="s">
        <v>13</v>
      </c>
      <c r="K39" s="73">
        <v>2</v>
      </c>
      <c r="L39" s="67"/>
      <c r="M39" s="71">
        <f t="shared" si="2"/>
        <v>0</v>
      </c>
      <c r="N39" s="22" t="s">
        <v>13</v>
      </c>
      <c r="O39" s="68">
        <f t="shared" si="3"/>
        <v>3</v>
      </c>
      <c r="P39" s="106"/>
      <c r="Q39" s="104"/>
      <c r="R39" s="25"/>
    </row>
    <row r="40" spans="1:18" ht="15">
      <c r="A40" s="84">
        <v>19</v>
      </c>
      <c r="B40" s="88">
        <f>C39+H7</f>
        <v>0.6291666666666663</v>
      </c>
      <c r="C40" s="91">
        <f>B40+H6</f>
        <v>0.6361111111111107</v>
      </c>
      <c r="D40" s="64"/>
      <c r="E40" s="89" t="str">
        <f>B10</f>
        <v>Flying Bears</v>
      </c>
      <c r="F40" s="94" t="s">
        <v>13</v>
      </c>
      <c r="G40" s="89" t="s">
        <v>46</v>
      </c>
      <c r="H40" s="67"/>
      <c r="I40" s="100">
        <v>0</v>
      </c>
      <c r="J40" s="103" t="s">
        <v>13</v>
      </c>
      <c r="K40" s="101">
        <v>4</v>
      </c>
      <c r="L40" s="67"/>
      <c r="M40" s="100">
        <f t="shared" si="2"/>
        <v>0</v>
      </c>
      <c r="N40" s="103" t="s">
        <v>13</v>
      </c>
      <c r="O40" s="98">
        <f t="shared" si="3"/>
        <v>3</v>
      </c>
      <c r="P40" s="104"/>
      <c r="Q40" s="104"/>
      <c r="R40" s="25"/>
    </row>
    <row r="41" spans="1:18" ht="15">
      <c r="A41" s="21">
        <v>20</v>
      </c>
      <c r="B41" s="78">
        <f>C40+H7</f>
        <v>0.6374999999999996</v>
      </c>
      <c r="C41" s="82">
        <f>B41+H5</f>
        <v>0.6486111111111107</v>
      </c>
      <c r="D41" s="64"/>
      <c r="E41" s="19" t="str">
        <f>Reihenfolge!C13</f>
        <v>Wülflinger Füchse</v>
      </c>
      <c r="F41" s="24" t="s">
        <v>13</v>
      </c>
      <c r="G41" s="20" t="s">
        <v>58</v>
      </c>
      <c r="H41" s="67"/>
      <c r="I41" s="71">
        <v>5</v>
      </c>
      <c r="J41" s="24" t="s">
        <v>13</v>
      </c>
      <c r="K41" s="73">
        <v>1</v>
      </c>
      <c r="L41" s="67"/>
      <c r="M41" s="71">
        <f t="shared" si="2"/>
        <v>3</v>
      </c>
      <c r="N41" s="24" t="s">
        <v>13</v>
      </c>
      <c r="O41" s="68">
        <f t="shared" si="3"/>
        <v>0</v>
      </c>
      <c r="P41" s="104"/>
      <c r="Q41" s="104"/>
      <c r="R41" s="25"/>
    </row>
    <row r="42" spans="1:18" ht="15">
      <c r="A42" s="84">
        <v>21</v>
      </c>
      <c r="B42" s="160">
        <f>C41+H7</f>
        <v>0.6499999999999996</v>
      </c>
      <c r="C42" s="161">
        <f>B42+H6</f>
        <v>0.656944444444444</v>
      </c>
      <c r="D42" s="162"/>
      <c r="E42" s="92" t="s">
        <v>52</v>
      </c>
      <c r="F42" s="95" t="s">
        <v>13</v>
      </c>
      <c r="G42" s="93" t="s">
        <v>45</v>
      </c>
      <c r="H42" s="157"/>
      <c r="I42" s="158">
        <v>2</v>
      </c>
      <c r="J42" s="95"/>
      <c r="K42" s="159">
        <v>0</v>
      </c>
      <c r="L42" s="157"/>
      <c r="M42" s="158">
        <f t="shared" si="2"/>
        <v>3</v>
      </c>
      <c r="N42" s="95"/>
      <c r="O42" s="152">
        <f t="shared" si="3"/>
        <v>0</v>
      </c>
      <c r="P42" s="104"/>
      <c r="Q42" s="104"/>
      <c r="R42" s="25"/>
    </row>
    <row r="43" spans="1:18" ht="15">
      <c r="A43" s="21">
        <v>22</v>
      </c>
      <c r="B43" s="61">
        <f>C42+H7</f>
        <v>0.6583333333333329</v>
      </c>
      <c r="C43" s="80">
        <f>B43+H5</f>
        <v>0.669444444444444</v>
      </c>
      <c r="D43" s="64"/>
      <c r="E43" s="19" t="s">
        <v>57</v>
      </c>
      <c r="F43" s="24" t="s">
        <v>13</v>
      </c>
      <c r="G43" s="20" t="s">
        <v>59</v>
      </c>
      <c r="H43" s="67"/>
      <c r="I43" s="71">
        <v>1</v>
      </c>
      <c r="J43" s="24" t="s">
        <v>13</v>
      </c>
      <c r="K43" s="73">
        <v>2</v>
      </c>
      <c r="L43" s="67"/>
      <c r="M43" s="71">
        <f t="shared" si="2"/>
        <v>0</v>
      </c>
      <c r="N43" s="24" t="s">
        <v>13</v>
      </c>
      <c r="O43" s="68">
        <f t="shared" si="3"/>
        <v>3</v>
      </c>
      <c r="P43" s="104"/>
      <c r="Q43" s="104"/>
      <c r="R43" s="25"/>
    </row>
    <row r="44" spans="1:18" ht="15">
      <c r="A44" s="21">
        <v>23</v>
      </c>
      <c r="B44" s="61">
        <f>C43+H7</f>
        <v>0.6708333333333328</v>
      </c>
      <c r="C44" s="80">
        <f>B44+H5</f>
        <v>0.6819444444444439</v>
      </c>
      <c r="D44" s="64"/>
      <c r="E44" s="19" t="s">
        <v>61</v>
      </c>
      <c r="F44" s="24" t="s">
        <v>13</v>
      </c>
      <c r="G44" s="20" t="s">
        <v>58</v>
      </c>
      <c r="H44" s="67"/>
      <c r="I44" s="71">
        <v>6</v>
      </c>
      <c r="J44" s="24" t="s">
        <v>13</v>
      </c>
      <c r="K44" s="73">
        <v>1</v>
      </c>
      <c r="L44" s="67"/>
      <c r="M44" s="71">
        <f t="shared" si="2"/>
        <v>3</v>
      </c>
      <c r="N44" s="24" t="s">
        <v>13</v>
      </c>
      <c r="O44" s="68">
        <f t="shared" si="3"/>
        <v>0</v>
      </c>
      <c r="P44" s="104"/>
      <c r="Q44" s="104"/>
      <c r="R44" s="25"/>
    </row>
    <row r="45" spans="1:18" ht="15">
      <c r="A45" s="84">
        <v>24</v>
      </c>
      <c r="B45" s="88">
        <f>C44+H7</f>
        <v>0.6833333333333328</v>
      </c>
      <c r="C45" s="91">
        <f>B45+H6</f>
        <v>0.6902777777777772</v>
      </c>
      <c r="D45" s="64"/>
      <c r="E45" s="96" t="s">
        <v>44</v>
      </c>
      <c r="F45" s="95" t="s">
        <v>13</v>
      </c>
      <c r="G45" s="97" t="s">
        <v>53</v>
      </c>
      <c r="H45" s="67"/>
      <c r="I45" s="100">
        <v>0</v>
      </c>
      <c r="J45" s="103" t="s">
        <v>13</v>
      </c>
      <c r="K45" s="101">
        <v>5</v>
      </c>
      <c r="L45" s="67"/>
      <c r="M45" s="100">
        <f t="shared" si="2"/>
        <v>0</v>
      </c>
      <c r="N45" s="103" t="s">
        <v>13</v>
      </c>
      <c r="O45" s="98">
        <f t="shared" si="3"/>
        <v>3</v>
      </c>
      <c r="P45" s="104"/>
      <c r="Q45" s="104"/>
      <c r="R45" s="25"/>
    </row>
    <row r="46" spans="1:18" ht="14.25" customHeight="1">
      <c r="A46" s="21">
        <v>25</v>
      </c>
      <c r="B46" s="61">
        <f>C45+H7</f>
        <v>0.6916666666666661</v>
      </c>
      <c r="C46" s="80">
        <f>B46+H5</f>
        <v>0.7027777777777772</v>
      </c>
      <c r="D46" s="64"/>
      <c r="E46" s="19" t="s">
        <v>56</v>
      </c>
      <c r="F46" s="24" t="s">
        <v>13</v>
      </c>
      <c r="G46" s="20" t="s">
        <v>57</v>
      </c>
      <c r="H46" s="67"/>
      <c r="I46" s="71">
        <v>7</v>
      </c>
      <c r="J46" s="24" t="s">
        <v>13</v>
      </c>
      <c r="K46" s="73">
        <v>1</v>
      </c>
      <c r="L46" s="67"/>
      <c r="M46" s="71">
        <f t="shared" si="2"/>
        <v>3</v>
      </c>
      <c r="N46" s="24" t="s">
        <v>13</v>
      </c>
      <c r="O46" s="68">
        <f t="shared" si="3"/>
        <v>0</v>
      </c>
      <c r="P46" s="104"/>
      <c r="Q46" s="104"/>
      <c r="R46" s="25"/>
    </row>
    <row r="47" spans="1:18" ht="14.25" customHeight="1">
      <c r="A47" s="84">
        <v>26</v>
      </c>
      <c r="B47" s="88">
        <f>C46+H7</f>
        <v>0.704166666666666</v>
      </c>
      <c r="C47" s="91">
        <f>B47+H6</f>
        <v>0.7111111111111105</v>
      </c>
      <c r="D47" s="162"/>
      <c r="E47" s="92" t="s">
        <v>46</v>
      </c>
      <c r="F47" s="95" t="s">
        <v>13</v>
      </c>
      <c r="G47" s="93" t="s">
        <v>45</v>
      </c>
      <c r="H47" s="157"/>
      <c r="I47" s="158">
        <v>2</v>
      </c>
      <c r="J47" s="95"/>
      <c r="K47" s="159">
        <v>2</v>
      </c>
      <c r="L47" s="157"/>
      <c r="M47" s="158">
        <f t="shared" si="2"/>
        <v>1</v>
      </c>
      <c r="N47" s="95"/>
      <c r="O47" s="152">
        <f t="shared" si="3"/>
        <v>1</v>
      </c>
      <c r="P47" s="104"/>
      <c r="Q47" s="104"/>
      <c r="R47" s="25"/>
    </row>
    <row r="48" spans="1:18" ht="14.25" customHeight="1">
      <c r="A48" s="21">
        <v>27</v>
      </c>
      <c r="B48" s="61">
        <f>C47+H7</f>
        <v>0.7124999999999994</v>
      </c>
      <c r="C48" s="80">
        <f>B48+H5</f>
        <v>0.7236111111111104</v>
      </c>
      <c r="D48" s="114"/>
      <c r="E48" s="19" t="s">
        <v>60</v>
      </c>
      <c r="F48" s="24" t="s">
        <v>13</v>
      </c>
      <c r="G48" s="20" t="s">
        <v>59</v>
      </c>
      <c r="H48" s="111"/>
      <c r="I48" s="71">
        <v>0</v>
      </c>
      <c r="J48" s="24" t="s">
        <v>13</v>
      </c>
      <c r="K48" s="73">
        <v>2</v>
      </c>
      <c r="L48" s="111"/>
      <c r="M48" s="71">
        <f t="shared" si="2"/>
        <v>0</v>
      </c>
      <c r="N48" s="24" t="s">
        <v>13</v>
      </c>
      <c r="O48" s="68">
        <f t="shared" si="3"/>
        <v>3</v>
      </c>
      <c r="P48" s="104"/>
      <c r="Q48" s="107"/>
      <c r="R48" s="25"/>
    </row>
  </sheetData>
  <sheetProtection/>
  <mergeCells count="27">
    <mergeCell ref="H7:J7"/>
    <mergeCell ref="H8:J8"/>
    <mergeCell ref="H11:O11"/>
    <mergeCell ref="P18:R18"/>
    <mergeCell ref="B12:D12"/>
    <mergeCell ref="B13:D13"/>
    <mergeCell ref="B14:D14"/>
    <mergeCell ref="B9:D9"/>
    <mergeCell ref="H9:O9"/>
    <mergeCell ref="A1:Q1"/>
    <mergeCell ref="B5:D5"/>
    <mergeCell ref="H5:J5"/>
    <mergeCell ref="B6:D6"/>
    <mergeCell ref="A2:Q2"/>
    <mergeCell ref="A3:D3"/>
    <mergeCell ref="B4:D4"/>
    <mergeCell ref="K6:M6"/>
    <mergeCell ref="A32:R32"/>
    <mergeCell ref="K5:M5"/>
    <mergeCell ref="H6:J6"/>
    <mergeCell ref="H4:J4"/>
    <mergeCell ref="B11:D11"/>
    <mergeCell ref="B7:D7"/>
    <mergeCell ref="B8:D8"/>
    <mergeCell ref="B10:D10"/>
    <mergeCell ref="H10:O10"/>
    <mergeCell ref="B15:D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1">
      <selection activeCell="R16" sqref="R16"/>
    </sheetView>
  </sheetViews>
  <sheetFormatPr defaultColWidth="11.421875" defaultRowHeight="12.75"/>
  <cols>
    <col min="1" max="1" width="3.28125" style="0" customWidth="1"/>
    <col min="2" max="2" width="23.57421875" style="0" customWidth="1"/>
    <col min="3" max="21" width="4.140625" style="0" customWidth="1"/>
  </cols>
  <sheetData>
    <row r="1" spans="1:21" ht="40.5" customHeight="1">
      <c r="A1" s="118"/>
      <c r="B1" s="119"/>
      <c r="C1" s="163" t="s">
        <v>48</v>
      </c>
      <c r="D1" s="163"/>
      <c r="E1" s="163"/>
      <c r="F1" s="163"/>
      <c r="G1" s="163"/>
      <c r="H1" s="163"/>
      <c r="I1" s="164"/>
      <c r="J1" s="223" t="s">
        <v>47</v>
      </c>
      <c r="K1" s="223"/>
      <c r="L1" s="223"/>
      <c r="M1" s="223"/>
      <c r="N1" s="223"/>
      <c r="O1" s="223"/>
      <c r="P1" s="224"/>
      <c r="Q1" s="224"/>
      <c r="R1" s="224"/>
      <c r="S1" s="224"/>
      <c r="T1" s="224"/>
      <c r="U1" s="224"/>
    </row>
    <row r="3" spans="1:21" ht="18">
      <c r="A3" s="53" t="s">
        <v>40</v>
      </c>
      <c r="B3" s="54"/>
      <c r="C3" s="54"/>
      <c r="D3" s="234" t="s">
        <v>49</v>
      </c>
      <c r="E3" s="234"/>
      <c r="F3" s="234"/>
      <c r="G3" s="149" t="s">
        <v>50</v>
      </c>
      <c r="H3" s="235" t="s">
        <v>51</v>
      </c>
      <c r="I3" s="235"/>
      <c r="J3" s="235"/>
      <c r="K3" s="54"/>
      <c r="L3" s="54"/>
      <c r="M3" s="54"/>
      <c r="N3" s="54"/>
      <c r="O3" s="54"/>
      <c r="P3" s="54"/>
      <c r="Q3" s="54"/>
      <c r="R3" s="239">
        <f>Reihenfolge!E6</f>
        <v>41384</v>
      </c>
      <c r="S3" s="240"/>
      <c r="T3" s="240"/>
      <c r="U3" s="241"/>
    </row>
    <row r="4" ht="13.5" thickBot="1"/>
    <row r="5" spans="3:21" ht="12.75">
      <c r="C5" s="217" t="s">
        <v>29</v>
      </c>
      <c r="D5" s="218"/>
      <c r="E5" s="219"/>
      <c r="F5" s="220" t="s">
        <v>30</v>
      </c>
      <c r="G5" s="221"/>
      <c r="H5" s="222"/>
      <c r="I5" s="217" t="s">
        <v>31</v>
      </c>
      <c r="J5" s="218"/>
      <c r="K5" s="219"/>
      <c r="L5" s="220" t="s">
        <v>32</v>
      </c>
      <c r="M5" s="221"/>
      <c r="N5" s="222"/>
      <c r="O5" s="217" t="s">
        <v>33</v>
      </c>
      <c r="P5" s="218"/>
      <c r="Q5" s="219"/>
      <c r="R5" s="236" t="s">
        <v>34</v>
      </c>
      <c r="S5" s="237"/>
      <c r="T5" s="237"/>
      <c r="U5" s="238"/>
    </row>
    <row r="6" spans="1:21" ht="86.25">
      <c r="A6" s="40" t="s">
        <v>35</v>
      </c>
      <c r="B6" s="41" t="s">
        <v>36</v>
      </c>
      <c r="C6" s="137" t="s">
        <v>37</v>
      </c>
      <c r="D6" s="138" t="s">
        <v>38</v>
      </c>
      <c r="E6" s="139" t="s">
        <v>15</v>
      </c>
      <c r="F6" s="42" t="s">
        <v>37</v>
      </c>
      <c r="G6" s="43" t="s">
        <v>38</v>
      </c>
      <c r="H6" s="44" t="s">
        <v>15</v>
      </c>
      <c r="I6" s="137" t="s">
        <v>37</v>
      </c>
      <c r="J6" s="138" t="s">
        <v>38</v>
      </c>
      <c r="K6" s="139" t="s">
        <v>15</v>
      </c>
      <c r="L6" s="42" t="s">
        <v>37</v>
      </c>
      <c r="M6" s="43" t="s">
        <v>38</v>
      </c>
      <c r="N6" s="44" t="s">
        <v>15</v>
      </c>
      <c r="O6" s="137" t="s">
        <v>37</v>
      </c>
      <c r="P6" s="138" t="s">
        <v>38</v>
      </c>
      <c r="Q6" s="139" t="s">
        <v>15</v>
      </c>
      <c r="R6" s="134" t="s">
        <v>37</v>
      </c>
      <c r="S6" s="134" t="s">
        <v>38</v>
      </c>
      <c r="T6" s="146" t="s">
        <v>15</v>
      </c>
      <c r="U6" s="147" t="s">
        <v>39</v>
      </c>
    </row>
    <row r="7" spans="1:21" ht="14.25">
      <c r="A7" s="45">
        <v>1</v>
      </c>
      <c r="B7" s="46" t="str">
        <f>Reihenfolge!C15</f>
        <v>Black Hawks 2</v>
      </c>
      <c r="C7" s="140">
        <f>Spielplan!K21</f>
        <v>6</v>
      </c>
      <c r="D7" s="141">
        <f>Spielplan!I21</f>
        <v>1</v>
      </c>
      <c r="E7" s="142">
        <f>Spielplan!O21</f>
        <v>3</v>
      </c>
      <c r="F7" s="47">
        <f>Spielplan!K28</f>
        <v>5</v>
      </c>
      <c r="G7" s="25">
        <f>Spielplan!I28</f>
        <v>2</v>
      </c>
      <c r="H7" s="48">
        <f>Spielplan!O28</f>
        <v>3</v>
      </c>
      <c r="I7" s="140">
        <f>Spielplan!I33</f>
        <v>5</v>
      </c>
      <c r="J7" s="141">
        <f>Spielplan!K33</f>
        <v>0</v>
      </c>
      <c r="K7" s="142">
        <f>Spielplan!M33</f>
        <v>3</v>
      </c>
      <c r="L7" s="47">
        <f>Spielplan!K39</f>
        <v>2</v>
      </c>
      <c r="M7" s="25">
        <f>Spielplan!I39</f>
        <v>0</v>
      </c>
      <c r="N7" s="48">
        <f>Spielplan!O39</f>
        <v>3</v>
      </c>
      <c r="O7" s="140">
        <f>Spielplan!I44</f>
        <v>6</v>
      </c>
      <c r="P7" s="141">
        <f>Spielplan!K44</f>
        <v>1</v>
      </c>
      <c r="Q7" s="142">
        <f>Spielplan!M44</f>
        <v>3</v>
      </c>
      <c r="R7" s="148">
        <f aca="true" t="shared" si="0" ref="R7:T12">C7+F7+I7+L7+O7</f>
        <v>24</v>
      </c>
      <c r="S7" s="135">
        <f t="shared" si="0"/>
        <v>4</v>
      </c>
      <c r="T7" s="135">
        <f t="shared" si="0"/>
        <v>15</v>
      </c>
      <c r="U7" s="136">
        <f aca="true" t="shared" si="1" ref="U7:U13">R7-S7</f>
        <v>20</v>
      </c>
    </row>
    <row r="8" spans="1:21" ht="14.25">
      <c r="A8" s="45">
        <v>2</v>
      </c>
      <c r="B8" s="46" t="str">
        <f>Reihenfolge!C13</f>
        <v>Wülflinger Füchse</v>
      </c>
      <c r="C8" s="140">
        <f>Spielplan!K19</f>
        <v>6</v>
      </c>
      <c r="D8" s="141">
        <f>Spielplan!I19</f>
        <v>0</v>
      </c>
      <c r="E8" s="142">
        <f>Spielplan!O19</f>
        <v>3</v>
      </c>
      <c r="F8" s="47">
        <f>Spielplan!I28</f>
        <v>2</v>
      </c>
      <c r="G8" s="25">
        <f>Spielplan!K28</f>
        <v>5</v>
      </c>
      <c r="H8" s="48">
        <f>Spielplan!M28</f>
        <v>0</v>
      </c>
      <c r="I8" s="140">
        <f>Spielplan!I38</f>
        <v>4</v>
      </c>
      <c r="J8" s="141">
        <f>Spielplan!K38</f>
        <v>1</v>
      </c>
      <c r="K8" s="142">
        <f>Spielplan!M38</f>
        <v>3</v>
      </c>
      <c r="L8" s="47">
        <f>Spielplan!I41</f>
        <v>5</v>
      </c>
      <c r="M8" s="25">
        <f>Spielplan!K41</f>
        <v>1</v>
      </c>
      <c r="N8" s="48">
        <f>Spielplan!M41</f>
        <v>3</v>
      </c>
      <c r="O8" s="140">
        <f>Spielplan!I46</f>
        <v>7</v>
      </c>
      <c r="P8" s="141">
        <f>Spielplan!K46</f>
        <v>1</v>
      </c>
      <c r="Q8" s="142">
        <f>Spielplan!M46</f>
        <v>3</v>
      </c>
      <c r="R8" s="148">
        <f t="shared" si="0"/>
        <v>24</v>
      </c>
      <c r="S8" s="135">
        <f t="shared" si="0"/>
        <v>8</v>
      </c>
      <c r="T8" s="135">
        <f t="shared" si="0"/>
        <v>12</v>
      </c>
      <c r="U8" s="136">
        <f t="shared" si="1"/>
        <v>16</v>
      </c>
    </row>
    <row r="9" spans="1:21" ht="14.25">
      <c r="A9" s="45">
        <v>3</v>
      </c>
      <c r="B9" s="46" t="str">
        <f>Reihenfolge!C16</f>
        <v>Snakes</v>
      </c>
      <c r="C9" s="140">
        <f>Spielplan!I23</f>
        <v>3</v>
      </c>
      <c r="D9" s="141">
        <f>Spielplan!K23</f>
        <v>2</v>
      </c>
      <c r="E9" s="142">
        <f>Spielplan!M23</f>
        <v>3</v>
      </c>
      <c r="F9" s="47">
        <f>Spielplan!K30</f>
        <v>4</v>
      </c>
      <c r="G9" s="25">
        <f>Spielplan!I30</f>
        <v>4</v>
      </c>
      <c r="H9" s="48">
        <f>Spielplan!O30</f>
        <v>1</v>
      </c>
      <c r="I9" s="140">
        <f>Spielplan!K36</f>
        <v>4</v>
      </c>
      <c r="J9" s="141">
        <f>Spielplan!I36</f>
        <v>1</v>
      </c>
      <c r="K9" s="142">
        <f>Spielplan!O36</f>
        <v>3</v>
      </c>
      <c r="L9" s="47">
        <f>Spielplan!K41</f>
        <v>1</v>
      </c>
      <c r="M9" s="25">
        <f>Spielplan!I41</f>
        <v>5</v>
      </c>
      <c r="N9" s="48">
        <f>Spielplan!O41</f>
        <v>0</v>
      </c>
      <c r="O9" s="140">
        <f>Spielplan!K44</f>
        <v>1</v>
      </c>
      <c r="P9" s="141">
        <f>Spielplan!I44</f>
        <v>6</v>
      </c>
      <c r="Q9" s="142">
        <f>Spielplan!O44</f>
        <v>0</v>
      </c>
      <c r="R9" s="148">
        <f t="shared" si="0"/>
        <v>13</v>
      </c>
      <c r="S9" s="135">
        <f t="shared" si="0"/>
        <v>18</v>
      </c>
      <c r="T9" s="135">
        <f t="shared" si="0"/>
        <v>7</v>
      </c>
      <c r="U9" s="136">
        <f t="shared" si="1"/>
        <v>-5</v>
      </c>
    </row>
    <row r="10" spans="1:21" ht="14.25">
      <c r="A10" s="45">
        <v>4</v>
      </c>
      <c r="B10" s="46" t="str">
        <f>Reihenfolge!C17</f>
        <v>Unicycle Tigers 2</v>
      </c>
      <c r="C10" s="140">
        <f>Spielplan!K23</f>
        <v>2</v>
      </c>
      <c r="D10" s="141">
        <f>Spielplan!I23</f>
        <v>3</v>
      </c>
      <c r="E10" s="142">
        <f>Spielplan!O23</f>
        <v>0</v>
      </c>
      <c r="F10" s="47">
        <f>Spielplan!K33</f>
        <v>0</v>
      </c>
      <c r="G10" s="25">
        <f>Spielplan!I33</f>
        <v>5</v>
      </c>
      <c r="H10" s="48">
        <f>Spielplan!O33</f>
        <v>0</v>
      </c>
      <c r="I10" s="140">
        <f>Spielplan!K38</f>
        <v>1</v>
      </c>
      <c r="J10" s="141">
        <f>Spielplan!I38</f>
        <v>4</v>
      </c>
      <c r="K10" s="142">
        <f>Spielplan!O38</f>
        <v>0</v>
      </c>
      <c r="L10" s="47">
        <f>Spielplan!K43</f>
        <v>2</v>
      </c>
      <c r="M10" s="25">
        <f>Spielplan!I43</f>
        <v>1</v>
      </c>
      <c r="N10" s="48">
        <f>Spielplan!O43</f>
        <v>3</v>
      </c>
      <c r="O10" s="140">
        <f>Spielplan!K48</f>
        <v>2</v>
      </c>
      <c r="P10" s="141">
        <f>Spielplan!I48</f>
        <v>0</v>
      </c>
      <c r="Q10" s="142">
        <f>Spielplan!O48</f>
        <v>3</v>
      </c>
      <c r="R10" s="148">
        <f t="shared" si="0"/>
        <v>7</v>
      </c>
      <c r="S10" s="135">
        <f t="shared" si="0"/>
        <v>13</v>
      </c>
      <c r="T10" s="135">
        <f t="shared" si="0"/>
        <v>6</v>
      </c>
      <c r="U10" s="136">
        <f t="shared" si="1"/>
        <v>-6</v>
      </c>
    </row>
    <row r="11" spans="1:21" ht="14.25">
      <c r="A11" s="45">
        <v>5</v>
      </c>
      <c r="B11" s="49" t="str">
        <f>Reihenfolge!C12</f>
        <v>Spidercycle</v>
      </c>
      <c r="C11" s="143">
        <f>Spielplan!I19</f>
        <v>0</v>
      </c>
      <c r="D11" s="144">
        <f>Spielplan!K19</f>
        <v>6</v>
      </c>
      <c r="E11" s="145">
        <f>Spielplan!M19</f>
        <v>0</v>
      </c>
      <c r="F11" s="50">
        <f>Spielplan!I25</f>
        <v>2</v>
      </c>
      <c r="G11" s="51">
        <f>Spielplan!K25</f>
        <v>1</v>
      </c>
      <c r="H11" s="52">
        <f>Spielplan!M25</f>
        <v>3</v>
      </c>
      <c r="I11" s="143">
        <f>Spielplan!I36</f>
        <v>1</v>
      </c>
      <c r="J11" s="144">
        <f>Spielplan!K36</f>
        <v>4</v>
      </c>
      <c r="K11" s="145">
        <f>Spielplan!M36</f>
        <v>0</v>
      </c>
      <c r="L11" s="50">
        <f>Spielplan!I39</f>
        <v>0</v>
      </c>
      <c r="M11" s="51">
        <f>Spielplan!K39</f>
        <v>2</v>
      </c>
      <c r="N11" s="52">
        <f>Spielplan!M39</f>
        <v>0</v>
      </c>
      <c r="O11" s="143">
        <f>Spielplan!I48</f>
        <v>0</v>
      </c>
      <c r="P11" s="144">
        <f>Spielplan!K48</f>
        <v>2</v>
      </c>
      <c r="Q11" s="145">
        <f>Spielplan!M48</f>
        <v>0</v>
      </c>
      <c r="R11" s="148">
        <f t="shared" si="0"/>
        <v>3</v>
      </c>
      <c r="S11" s="135">
        <f t="shared" si="0"/>
        <v>15</v>
      </c>
      <c r="T11" s="135">
        <f t="shared" si="0"/>
        <v>3</v>
      </c>
      <c r="U11" s="136">
        <f t="shared" si="1"/>
        <v>-12</v>
      </c>
    </row>
    <row r="12" spans="1:21" ht="14.25">
      <c r="A12" s="45">
        <v>6</v>
      </c>
      <c r="B12" s="46" t="str">
        <f>Reihenfolge!C14</f>
        <v>Winti Stars</v>
      </c>
      <c r="C12" s="140">
        <f>Spielplan!I21</f>
        <v>1</v>
      </c>
      <c r="D12" s="141">
        <f>Spielplan!K21</f>
        <v>6</v>
      </c>
      <c r="E12" s="142">
        <f>Spielplan!M21</f>
        <v>0</v>
      </c>
      <c r="F12" s="47">
        <f>Spielplan!K25</f>
        <v>1</v>
      </c>
      <c r="G12" s="25">
        <f>Spielplan!I25</f>
        <v>2</v>
      </c>
      <c r="H12" s="48">
        <f>Spielplan!O25</f>
        <v>0</v>
      </c>
      <c r="I12" s="140">
        <f>Spielplan!I30</f>
        <v>4</v>
      </c>
      <c r="J12" s="141">
        <f>Spielplan!K30</f>
        <v>4</v>
      </c>
      <c r="K12" s="142">
        <f>Spielplan!M30</f>
        <v>1</v>
      </c>
      <c r="L12" s="47">
        <f>Spielplan!I43</f>
        <v>1</v>
      </c>
      <c r="M12" s="25">
        <f>Spielplan!K43</f>
        <v>2</v>
      </c>
      <c r="N12" s="48">
        <f>Spielplan!M43</f>
        <v>0</v>
      </c>
      <c r="O12" s="140">
        <f>Spielplan!K46</f>
        <v>1</v>
      </c>
      <c r="P12" s="141">
        <f>Spielplan!I46</f>
        <v>7</v>
      </c>
      <c r="Q12" s="142">
        <f>Spielplan!O46</f>
        <v>0</v>
      </c>
      <c r="R12" s="148">
        <f t="shared" si="0"/>
        <v>8</v>
      </c>
      <c r="S12" s="135">
        <f t="shared" si="0"/>
        <v>21</v>
      </c>
      <c r="T12" s="135">
        <f t="shared" si="0"/>
        <v>1</v>
      </c>
      <c r="U12" s="136">
        <f t="shared" si="1"/>
        <v>-13</v>
      </c>
    </row>
    <row r="13" spans="18:21" ht="12.75">
      <c r="R13" s="165">
        <f>SUM(R7:R12)</f>
        <v>79</v>
      </c>
      <c r="S13" s="166">
        <f>SUM(S7:S12)</f>
        <v>79</v>
      </c>
      <c r="U13" s="167">
        <f t="shared" si="1"/>
        <v>0</v>
      </c>
    </row>
    <row r="14" spans="1:18" ht="13.5" thickBo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2.75">
      <c r="A15" s="59"/>
      <c r="C15" s="225" t="s">
        <v>29</v>
      </c>
      <c r="D15" s="226"/>
      <c r="E15" s="227"/>
      <c r="F15" s="228" t="s">
        <v>30</v>
      </c>
      <c r="G15" s="229"/>
      <c r="H15" s="230"/>
      <c r="I15" s="225" t="s">
        <v>31</v>
      </c>
      <c r="J15" s="226"/>
      <c r="K15" s="227"/>
      <c r="L15" s="231" t="s">
        <v>34</v>
      </c>
      <c r="M15" s="232"/>
      <c r="N15" s="232"/>
      <c r="O15" s="233"/>
      <c r="P15" s="59"/>
      <c r="Q15" s="59"/>
      <c r="R15" s="59"/>
    </row>
    <row r="16" spans="1:15" ht="86.25">
      <c r="A16" s="40" t="s">
        <v>35</v>
      </c>
      <c r="B16" s="41" t="s">
        <v>36</v>
      </c>
      <c r="C16" s="126" t="s">
        <v>37</v>
      </c>
      <c r="D16" s="116" t="s">
        <v>38</v>
      </c>
      <c r="E16" s="127" t="s">
        <v>15</v>
      </c>
      <c r="F16" s="120" t="s">
        <v>37</v>
      </c>
      <c r="G16" s="121" t="s">
        <v>38</v>
      </c>
      <c r="H16" s="122" t="s">
        <v>15</v>
      </c>
      <c r="I16" s="126" t="s">
        <v>37</v>
      </c>
      <c r="J16" s="116" t="s">
        <v>38</v>
      </c>
      <c r="K16" s="127" t="s">
        <v>15</v>
      </c>
      <c r="L16" s="121" t="s">
        <v>37</v>
      </c>
      <c r="M16" s="121" t="s">
        <v>38</v>
      </c>
      <c r="N16" s="129" t="s">
        <v>15</v>
      </c>
      <c r="O16" s="130" t="s">
        <v>39</v>
      </c>
    </row>
    <row r="17" spans="1:15" ht="14.25">
      <c r="A17" s="45">
        <v>1</v>
      </c>
      <c r="B17" s="46" t="str">
        <f>Reihenfolge!L15</f>
        <v>Young Chipunks</v>
      </c>
      <c r="C17" s="128">
        <f>Spielplan!K22+Spielplan!I37</f>
        <v>7</v>
      </c>
      <c r="D17" s="107">
        <f>Spielplan!I22+Spielplan!K37</f>
        <v>2</v>
      </c>
      <c r="E17" s="117">
        <f>Spielplan!O22+Spielplan!M37</f>
        <v>6</v>
      </c>
      <c r="F17" s="123">
        <f>Spielplan!I27+Spielplan!I42</f>
        <v>2</v>
      </c>
      <c r="G17" s="124">
        <f>Spielplan!K27+Spielplan!K42</f>
        <v>1</v>
      </c>
      <c r="H17" s="125">
        <f>Spielplan!M27+Spielplan!M42</f>
        <v>3</v>
      </c>
      <c r="I17" s="128">
        <f>Spielplan!K29+Spielplan!K45</f>
        <v>10</v>
      </c>
      <c r="J17" s="107">
        <f>Spielplan!I29+Spielplan!I45</f>
        <v>1</v>
      </c>
      <c r="K17" s="117">
        <f>Spielplan!O29+Spielplan!O45</f>
        <v>6</v>
      </c>
      <c r="L17" s="131">
        <f>C17+F17+I17</f>
        <v>19</v>
      </c>
      <c r="M17" s="124">
        <f>D17++G17+J17</f>
        <v>4</v>
      </c>
      <c r="N17" s="124">
        <f>E17+H17+K17</f>
        <v>15</v>
      </c>
      <c r="O17" s="125">
        <f>L17-M17</f>
        <v>15</v>
      </c>
    </row>
    <row r="18" spans="1:15" ht="14.25">
      <c r="A18" s="45">
        <v>2</v>
      </c>
      <c r="B18" s="46" t="str">
        <f>Reihenfolge!L14</f>
        <v>Unicycle Tigers 3</v>
      </c>
      <c r="C18" s="128">
        <f>Spielplan!I22+Spielplan!K37</f>
        <v>2</v>
      </c>
      <c r="D18" s="107">
        <f>Spielplan!K22+Spielplan!I37</f>
        <v>7</v>
      </c>
      <c r="E18" s="117">
        <f>Spielplan!M22+Spielplan!O37</f>
        <v>0</v>
      </c>
      <c r="F18" s="123">
        <f>Spielplan!K24+Spielplan!K40</f>
        <v>6</v>
      </c>
      <c r="G18" s="124">
        <f>Spielplan!I24+Spielplan!I40</f>
        <v>0</v>
      </c>
      <c r="H18" s="125">
        <f>Spielplan!O24+Spielplan!O40</f>
        <v>6</v>
      </c>
      <c r="I18" s="128">
        <f>Spielplan!K48</f>
        <v>2</v>
      </c>
      <c r="J18" s="107">
        <f>Spielplan!I48</f>
        <v>0</v>
      </c>
      <c r="K18" s="117">
        <f>Spielplan!O48</f>
        <v>3</v>
      </c>
      <c r="L18" s="131">
        <f>C18+F18+I18</f>
        <v>10</v>
      </c>
      <c r="M18" s="124">
        <f>D18+G18+J18</f>
        <v>7</v>
      </c>
      <c r="N18" s="124">
        <f>E18+H18+K18</f>
        <v>9</v>
      </c>
      <c r="O18" s="125">
        <f>L18-M18</f>
        <v>3</v>
      </c>
    </row>
    <row r="19" spans="1:15" ht="14.25">
      <c r="A19" s="45">
        <v>3</v>
      </c>
      <c r="B19" s="46" t="str">
        <f>Reihenfolge!L13</f>
        <v>Black Hawks 3</v>
      </c>
      <c r="C19" s="128">
        <f>Spielplan!K20+Spielplan!I35</f>
        <v>5</v>
      </c>
      <c r="D19" s="107">
        <f>Spielplan!I20+Spielplan!K35</f>
        <v>0</v>
      </c>
      <c r="E19" s="117">
        <f>Spielplan!O20+Spielplan!M35</f>
        <v>6</v>
      </c>
      <c r="F19" s="123">
        <f>Spielplan!K27+Spielplan!K42</f>
        <v>1</v>
      </c>
      <c r="G19" s="124">
        <f>Spielplan!I27+Spielplan!I42</f>
        <v>2</v>
      </c>
      <c r="H19" s="125">
        <f>Spielplan!O27+Spielplan!O42</f>
        <v>3</v>
      </c>
      <c r="I19" s="128">
        <f>Spielplan!I48</f>
        <v>0</v>
      </c>
      <c r="J19" s="107">
        <f>Spielplan!K48</f>
        <v>2</v>
      </c>
      <c r="K19" s="117">
        <f>Spielplan!M48</f>
        <v>0</v>
      </c>
      <c r="L19" s="131">
        <f>C19+F19+I19</f>
        <v>6</v>
      </c>
      <c r="M19" s="124">
        <f>D19+G19+J19</f>
        <v>4</v>
      </c>
      <c r="N19" s="124">
        <f>E19+H19+K19</f>
        <v>9</v>
      </c>
      <c r="O19" s="125">
        <f>L19-M19</f>
        <v>2</v>
      </c>
    </row>
    <row r="20" spans="1:15" ht="14.25">
      <c r="A20" s="45">
        <v>4</v>
      </c>
      <c r="B20" s="46" t="str">
        <f>Reihenfolge!L12</f>
        <v>Flying Bears</v>
      </c>
      <c r="C20" s="128">
        <f>Spielplan!I20+Spielplan!K35</f>
        <v>0</v>
      </c>
      <c r="D20" s="107">
        <f>Spielplan!K20+Spielplan!I35</f>
        <v>5</v>
      </c>
      <c r="E20" s="117">
        <f>Spielplan!M20+Spielplan!O35</f>
        <v>0</v>
      </c>
      <c r="F20" s="123">
        <f>Spielplan!I24+Spielplan!I40</f>
        <v>0</v>
      </c>
      <c r="G20" s="124">
        <f>Spielplan!K24+Spielplan!K40</f>
        <v>6</v>
      </c>
      <c r="H20" s="125">
        <f>Spielplan!M24+Spielplan!M40</f>
        <v>0</v>
      </c>
      <c r="I20" s="128">
        <f>Spielplan!I29+Spielplan!I45</f>
        <v>1</v>
      </c>
      <c r="J20" s="107">
        <f>Spielplan!K29+Spielplan!K45</f>
        <v>10</v>
      </c>
      <c r="K20" s="117">
        <f>Spielplan!M29+Spielplan!M45</f>
        <v>0</v>
      </c>
      <c r="L20" s="132">
        <f>C20+F20+I20</f>
        <v>1</v>
      </c>
      <c r="M20" s="133">
        <f>D20+G20+J20</f>
        <v>21</v>
      </c>
      <c r="N20" s="124">
        <f>E20+H20+K20</f>
        <v>0</v>
      </c>
      <c r="O20" s="125">
        <f>L20-M20</f>
        <v>-20</v>
      </c>
    </row>
    <row r="21" spans="12:15" ht="12.75">
      <c r="L21" s="107">
        <f>SUM(L17:L20)</f>
        <v>36</v>
      </c>
      <c r="M21" s="107">
        <f>SUM(M17:M20)</f>
        <v>36</v>
      </c>
      <c r="N21" s="65"/>
      <c r="O21" s="65"/>
    </row>
    <row r="22" spans="12:15" ht="12.75">
      <c r="L22" s="65"/>
      <c r="M22" s="65"/>
      <c r="N22" s="65"/>
      <c r="O22" s="65"/>
    </row>
  </sheetData>
  <sheetProtection/>
  <mergeCells count="15">
    <mergeCell ref="C15:E15"/>
    <mergeCell ref="F15:H15"/>
    <mergeCell ref="I15:K15"/>
    <mergeCell ref="L15:O15"/>
    <mergeCell ref="D3:F3"/>
    <mergeCell ref="H3:J3"/>
    <mergeCell ref="C5:E5"/>
    <mergeCell ref="F5:H5"/>
    <mergeCell ref="I5:K5"/>
    <mergeCell ref="L5:N5"/>
    <mergeCell ref="O5:Q5"/>
    <mergeCell ref="J1:O1"/>
    <mergeCell ref="P1:U1"/>
    <mergeCell ref="R5:U5"/>
    <mergeCell ref="R3:U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Jörg Marcel</cp:lastModifiedBy>
  <cp:lastPrinted>2013-04-20T15:31:49Z</cp:lastPrinted>
  <dcterms:created xsi:type="dcterms:W3CDTF">2008-03-26T20:33:23Z</dcterms:created>
  <dcterms:modified xsi:type="dcterms:W3CDTF">2013-04-21T04:38:03Z</dcterms:modified>
  <cp:category/>
  <cp:version/>
  <cp:contentType/>
  <cp:contentStatus/>
</cp:coreProperties>
</file>